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pivotTables/pivotTable1.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Work Staff\Jobs\"/>
    </mc:Choice>
  </mc:AlternateContent>
  <bookViews>
    <workbookView xWindow="0" yWindow="0" windowWidth="16392" windowHeight="5616" tabRatio="810"/>
  </bookViews>
  <sheets>
    <sheet name="Data sheet" sheetId="15" r:id="rId1"/>
    <sheet name="5 functions" sheetId="1" r:id="rId2"/>
    <sheet name="Chart of Tree Stock" sheetId="2" r:id="rId3"/>
    <sheet name="Autofilter" sheetId="4" r:id="rId4"/>
    <sheet name="Sort &amp; conditional formatting" sheetId="3" r:id="rId5"/>
    <sheet name="Subtotals" sheetId="5" r:id="rId6"/>
    <sheet name="IF Function" sheetId="8" r:id="rId7"/>
    <sheet name="Pivot Table " sheetId="20" r:id="rId8"/>
    <sheet name="Thao-Pivot Chart" sheetId="10" r:id="rId9"/>
    <sheet name="Goal Seek" sheetId="11" r:id="rId10"/>
    <sheet name="Data sheet for Solver" sheetId="17" r:id="rId11"/>
    <sheet name="Answer Report 1" sheetId="25" r:id="rId12"/>
    <sheet name="Sensitivity Report 1" sheetId="26" r:id="rId13"/>
    <sheet name="Limits Report 1" sheetId="27" r:id="rId14"/>
    <sheet name="Solver" sheetId="12" r:id="rId15"/>
  </sheets>
  <definedNames>
    <definedName name="_xlnm._FilterDatabase" localSheetId="3" hidden="1">Autofilter!$E$11:$E$37</definedName>
    <definedName name="Mon__Tue">Solver!$C$6</definedName>
    <definedName name="Sat__Sun">Solver!$C$10</definedName>
    <definedName name="solver_adj" localSheetId="14" hidden="1">Solver!$B$11:$C$11</definedName>
    <definedName name="solver_cvg" localSheetId="14" hidden="1">0.0001</definedName>
    <definedName name="solver_drv" localSheetId="14" hidden="1">1</definedName>
    <definedName name="solver_eng" localSheetId="10" hidden="1">1</definedName>
    <definedName name="solver_eng" localSheetId="14" hidden="1">1</definedName>
    <definedName name="solver_est" localSheetId="14" hidden="1">1</definedName>
    <definedName name="solver_itr" localSheetId="14" hidden="1">2147483647</definedName>
    <definedName name="solver_lhs1" localSheetId="14" hidden="1">Solver!$D$15</definedName>
    <definedName name="solver_lhs2" localSheetId="14" hidden="1">Solver!$D$16</definedName>
    <definedName name="solver_lhs3" localSheetId="14" hidden="1">Solver!$D$13:$J$13</definedName>
    <definedName name="solver_lin" localSheetId="10" hidden="1">0</definedName>
    <definedName name="solver_mip" localSheetId="14" hidden="1">2147483647</definedName>
    <definedName name="solver_mni" localSheetId="14" hidden="1">30</definedName>
    <definedName name="solver_mrt" localSheetId="14" hidden="1">0.075</definedName>
    <definedName name="solver_msl" localSheetId="14" hidden="1">2</definedName>
    <definedName name="solver_neg" localSheetId="10" hidden="1">1</definedName>
    <definedName name="solver_neg" localSheetId="14" hidden="1">1</definedName>
    <definedName name="solver_nod" localSheetId="14" hidden="1">2147483647</definedName>
    <definedName name="solver_num" localSheetId="10" hidden="1">0</definedName>
    <definedName name="solver_num" localSheetId="14" hidden="1">2</definedName>
    <definedName name="solver_nwt" localSheetId="14" hidden="1">1</definedName>
    <definedName name="solver_opt" localSheetId="10" hidden="1">'Data sheet for Solver'!$C$7</definedName>
    <definedName name="solver_opt" localSheetId="14" hidden="1">Solver!$D$12</definedName>
    <definedName name="solver_pre" localSheetId="14" hidden="1">0.000001</definedName>
    <definedName name="solver_rbv" localSheetId="14" hidden="1">1</definedName>
    <definedName name="solver_rel1" localSheetId="14" hidden="1">1</definedName>
    <definedName name="solver_rel2" localSheetId="14" hidden="1">1</definedName>
    <definedName name="solver_rel3" localSheetId="14" hidden="1">3</definedName>
    <definedName name="solver_rhs1" localSheetId="14" hidden="1">Solver!$E$15</definedName>
    <definedName name="solver_rhs2" localSheetId="14" hidden="1">Solver!$E$16</definedName>
    <definedName name="solver_rhs3" localSheetId="14" hidden="1">Solver!$D$15:$J$15</definedName>
    <definedName name="solver_rlx" localSheetId="14" hidden="1">2</definedName>
    <definedName name="solver_rsd" localSheetId="14" hidden="1">0</definedName>
    <definedName name="solver_scl" localSheetId="14" hidden="1">1</definedName>
    <definedName name="solver_sho" localSheetId="13" hidden="1">2</definedName>
    <definedName name="solver_sho" localSheetId="14" hidden="1">2</definedName>
    <definedName name="solver_ssz" localSheetId="14" hidden="1">100</definedName>
    <definedName name="solver_tim" localSheetId="14" hidden="1">2147483647</definedName>
    <definedName name="solver_tol" localSheetId="14" hidden="1">0.01</definedName>
    <definedName name="solver_typ" localSheetId="10" hidden="1">1</definedName>
    <definedName name="solver_typ" localSheetId="14" hidden="1">1</definedName>
    <definedName name="solver_val" localSheetId="10" hidden="1">0</definedName>
    <definedName name="solver_val" localSheetId="14" hidden="1">0</definedName>
    <definedName name="solver_ver" localSheetId="10" hidden="1">3</definedName>
    <definedName name="solver_ver" localSheetId="14" hidden="1">3</definedName>
    <definedName name="Sun__Mon">Solver!$C$11</definedName>
    <definedName name="Thu__Fri">Solver!$C$9</definedName>
    <definedName name="Tue__Wed">Solver!$C$7</definedName>
    <definedName name="Wed__Thu">Solver!$C$8</definedName>
  </definedNames>
  <calcPr calcId="162913"/>
  <pivotCaches>
    <pivotCache cacheId="0" r:id="rId16"/>
  </pivotCaches>
</workbook>
</file>

<file path=xl/calcChain.xml><?xml version="1.0" encoding="utf-8"?>
<calcChain xmlns="http://schemas.openxmlformats.org/spreadsheetml/2006/main">
  <c r="D16" i="12" l="1"/>
  <c r="D15" i="12"/>
  <c r="D12" i="12"/>
  <c r="D16" i="17"/>
  <c r="D15" i="17"/>
  <c r="D12" i="17"/>
  <c r="B11" i="11"/>
  <c r="B5" i="11"/>
  <c r="F38" i="8"/>
  <c r="F37" i="8"/>
  <c r="F36" i="8"/>
  <c r="F35" i="8"/>
  <c r="F34" i="8"/>
  <c r="F33" i="8"/>
  <c r="F32" i="8"/>
  <c r="F31" i="8"/>
  <c r="F30" i="8"/>
  <c r="F29" i="8"/>
  <c r="F28" i="8"/>
  <c r="F27" i="8"/>
  <c r="F26" i="8"/>
  <c r="F25" i="8"/>
  <c r="F24" i="8"/>
  <c r="F23" i="8"/>
  <c r="F22" i="8"/>
  <c r="F21" i="8"/>
  <c r="F20" i="8"/>
  <c r="F19" i="8"/>
  <c r="F18" i="8"/>
  <c r="F17" i="8"/>
  <c r="F16" i="8"/>
  <c r="F15" i="8"/>
  <c r="F14" i="8"/>
  <c r="F13" i="8"/>
  <c r="F12" i="8"/>
  <c r="I44" i="5"/>
  <c r="E44" i="5"/>
  <c r="I38" i="5"/>
  <c r="E38" i="5"/>
  <c r="I31" i="5"/>
  <c r="E31" i="5"/>
  <c r="I29" i="5"/>
  <c r="E29" i="5"/>
  <c r="I24" i="5"/>
  <c r="E24" i="5"/>
  <c r="E45" i="5" s="1"/>
  <c r="G11" i="1"/>
  <c r="D38" i="2" s="1"/>
  <c r="D11" i="1"/>
  <c r="G10" i="1"/>
  <c r="D37" i="2" s="1"/>
  <c r="D10" i="1"/>
  <c r="G9" i="1"/>
  <c r="D36" i="2" s="1"/>
  <c r="D9" i="1"/>
  <c r="G8" i="1"/>
  <c r="D35" i="2" s="1"/>
  <c r="D8" i="1"/>
  <c r="G7" i="1"/>
  <c r="D34" i="2" s="1"/>
  <c r="D39" i="2" l="1"/>
  <c r="E39" i="2" s="1"/>
  <c r="E34" i="2"/>
  <c r="E35" i="2"/>
  <c r="E36" i="2"/>
  <c r="E37" i="2"/>
  <c r="E38" i="2"/>
  <c r="G12" i="1"/>
</calcChain>
</file>

<file path=xl/sharedStrings.xml><?xml version="1.0" encoding="utf-8"?>
<sst xmlns="http://schemas.openxmlformats.org/spreadsheetml/2006/main" count="669" uniqueCount="158">
  <si>
    <t xml:space="preserve">Name </t>
  </si>
  <si>
    <t xml:space="preserve">TATA Tree Nursery </t>
  </si>
  <si>
    <t xml:space="preserve">This is the stock list assumed for TATA tree nursery </t>
  </si>
  <si>
    <t xml:space="preserve">Date </t>
  </si>
  <si>
    <t xml:space="preserve">The data has been formulated randomly </t>
  </si>
  <si>
    <t xml:space="preserve">Number </t>
  </si>
  <si>
    <t xml:space="preserve">Group </t>
  </si>
  <si>
    <t xml:space="preserve">Price </t>
  </si>
  <si>
    <t xml:space="preserve">Quantity </t>
  </si>
  <si>
    <t>Oak</t>
  </si>
  <si>
    <t>Golden Oak</t>
  </si>
  <si>
    <t>Columnar English</t>
  </si>
  <si>
    <t>Coral Bark</t>
  </si>
  <si>
    <t>Crimson King</t>
  </si>
  <si>
    <t>Sentry</t>
  </si>
  <si>
    <t>Emerald Elf</t>
  </si>
  <si>
    <t>Fernleaf</t>
  </si>
  <si>
    <t>Osakazuki</t>
  </si>
  <si>
    <t>Palo Alto</t>
  </si>
  <si>
    <t>Pacific Fire</t>
  </si>
  <si>
    <t xml:space="preserve">Embers </t>
  </si>
  <si>
    <t>Cherry</t>
  </si>
  <si>
    <t>Japanese Blooming</t>
  </si>
  <si>
    <t>Bing Small Sweet</t>
  </si>
  <si>
    <t>Bing Sweet</t>
  </si>
  <si>
    <t>Cheals Weeping</t>
  </si>
  <si>
    <t>Magnolia</t>
  </si>
  <si>
    <t>Anna</t>
  </si>
  <si>
    <t>Maple</t>
  </si>
  <si>
    <t>Black Japanese</t>
  </si>
  <si>
    <t>Bloodgood</t>
  </si>
  <si>
    <t>Burgundy Bell</t>
  </si>
  <si>
    <t>Lace Maple</t>
  </si>
  <si>
    <t>Butterfly Japanese</t>
  </si>
  <si>
    <t>Ever Red</t>
  </si>
  <si>
    <t>Pear</t>
  </si>
  <si>
    <t>Artist Flowering</t>
  </si>
  <si>
    <t>Ginger Pear</t>
  </si>
  <si>
    <t>Bartlett</t>
  </si>
  <si>
    <t xml:space="preserve">Beurre </t>
  </si>
  <si>
    <t>Bradford</t>
  </si>
  <si>
    <t>TATA Tree Nursery</t>
  </si>
  <si>
    <t xml:space="preserve">2020, March </t>
  </si>
  <si>
    <r>
      <t>This is the list of stock for TATA tree nurser</t>
    </r>
    <r>
      <rPr>
        <sz val="11"/>
        <color theme="1"/>
        <rFont val="Calibri"/>
        <family val="2"/>
        <scheme val="minor"/>
      </rPr>
      <t>:
Using Max function to display the highest price of the trees
Using Min function to display the lowest price of the trees
Using Median function to display the median price of the trees
Using Average function to display the average price of the trees
Using Auto Sum function to add the quantity in stock of each tree 
category and total tree in stock</t>
    </r>
  </si>
  <si>
    <t>Total Oak Tree</t>
  </si>
  <si>
    <t>Average Price</t>
  </si>
  <si>
    <t>Total Cherry Tree</t>
  </si>
  <si>
    <t>Median Price</t>
  </si>
  <si>
    <t>Total Magnolia Tree</t>
  </si>
  <si>
    <t>Lowest Price</t>
  </si>
  <si>
    <t>Total Maple Tree</t>
  </si>
  <si>
    <t>Highest Price</t>
  </si>
  <si>
    <t>Total Pear Tree</t>
  </si>
  <si>
    <t>Total Trees in Stock</t>
  </si>
  <si>
    <t>Thao Chau</t>
  </si>
  <si>
    <t>Item #</t>
  </si>
  <si>
    <t>Category</t>
  </si>
  <si>
    <t>Tree Name</t>
  </si>
  <si>
    <t>Retail Price</t>
  </si>
  <si>
    <t>Light</t>
  </si>
  <si>
    <t>Landscape Use</t>
  </si>
  <si>
    <t>Quantity in Stock</t>
  </si>
  <si>
    <t>Partial Sun</t>
  </si>
  <si>
    <t>Erosion</t>
  </si>
  <si>
    <t>Full Shade</t>
  </si>
  <si>
    <t>Border</t>
  </si>
  <si>
    <t>Partial Shade</t>
  </si>
  <si>
    <t>Woodland Garden</t>
  </si>
  <si>
    <t xml:space="preserve">Partial Sun </t>
  </si>
  <si>
    <t>Total Tree in Stock</t>
  </si>
  <si>
    <t>The chart gives us the portion of each tree category in the total quanity in stock. Oak tree, 
Pear tree, Maple tree, Cherry tree, and Magnolia ocupies 32%, 27%,20%,16%, and 4% in 
quantity in stock respectively.</t>
  </si>
  <si>
    <t>Autofilter is used to display the quantity in oak and stock of Cherry Tree with 
the quantity above 72%, to place new order for these type 
of trees.</t>
  </si>
  <si>
    <t>Sort command is utilized in grouping the sheet from A to Z, 
 price from smallest to largest, and light from A to Z. 
Conditional formatting is also utilized to highlight 
trees with quantity in stock lower than 70.
Combing sort command and conditional formatting help us to 
point out the tree with low stock so that we can place new order on time.</t>
  </si>
  <si>
    <t>Subtotals are utilized to show the subtotals of quantity 
in stock of each tree group.</t>
  </si>
  <si>
    <t xml:space="preserve">Average Price </t>
  </si>
  <si>
    <t xml:space="preserve">Grand Total </t>
  </si>
  <si>
    <t>Using IF function in assists to check the level of stock
of each tree. If the stock level is less than 70, then the word "Order" will display in the level of stock column and company will place new order.</t>
  </si>
  <si>
    <t xml:space="preserve">Level of Stock </t>
  </si>
  <si>
    <t>(ALL)</t>
  </si>
  <si>
    <t xml:space="preserve">Count of Group </t>
  </si>
  <si>
    <t>Grand Total</t>
  </si>
  <si>
    <t>Using Pivot Table and Pivot Chart help to visualize the quantity in 
stock of each tree group specifically in price and quantity</t>
  </si>
  <si>
    <t xml:space="preserve">Car Loan </t>
  </si>
  <si>
    <t>I want to purchase a car. I can afford down payment $60,000, and monthly payment $500. With the interest rate 3% and the period in 5 years, how much is the house I can buy?
Using Goal Seek command to solve this problem.
The result displays that I can buy a house with price $90,000</t>
  </si>
  <si>
    <t>Purchased price</t>
  </si>
  <si>
    <t>Down payment</t>
  </si>
  <si>
    <t>Amount of loan</t>
  </si>
  <si>
    <t>Period (years)</t>
  </si>
  <si>
    <t>Interest rate (per year)</t>
  </si>
  <si>
    <t>Payment (per month)</t>
  </si>
  <si>
    <t>Result: Solver found a solution.  All Constraints and optimality conditions are satisfied.</t>
  </si>
  <si>
    <t>Solver Engine</t>
  </si>
  <si>
    <t>Engine: GRG Nonlinear</t>
  </si>
  <si>
    <t>Solver Options</t>
  </si>
  <si>
    <t>Max Time Unlimited,  Iterations Unlimited, Precision 0.000001, Use Automatic Scaling</t>
  </si>
  <si>
    <t xml:space="preserve"> Convergence 0.0001, Population Size 100, Random Seed 0, Derivatives Forward, Require Bounds</t>
  </si>
  <si>
    <t>Max Subproblems Unlimited, Max Integer Sols Unlimited, Integer Tolerance 1%, Assume NonNegative</t>
  </si>
  <si>
    <t>Cell</t>
  </si>
  <si>
    <t>Name</t>
  </si>
  <si>
    <t>Original Value</t>
  </si>
  <si>
    <t>Final Value</t>
  </si>
  <si>
    <t>Variable Cells</t>
  </si>
  <si>
    <t>Integer</t>
  </si>
  <si>
    <t>$C$11</t>
  </si>
  <si>
    <t>Sun__Mon</t>
  </si>
  <si>
    <t>Constraints</t>
  </si>
  <si>
    <t>Cell Value</t>
  </si>
  <si>
    <t>Formula</t>
  </si>
  <si>
    <t>Status</t>
  </si>
  <si>
    <t>Slack</t>
  </si>
  <si>
    <t>Binding</t>
  </si>
  <si>
    <t>Not Binding</t>
  </si>
  <si>
    <t xml:space="preserve">Machine </t>
  </si>
  <si>
    <t>V1</t>
  </si>
  <si>
    <t>V2</t>
  </si>
  <si>
    <t xml:space="preserve">Chair </t>
  </si>
  <si>
    <t>Table</t>
  </si>
  <si>
    <t xml:space="preserve">Decision Variables </t>
  </si>
  <si>
    <t xml:space="preserve">Contribution </t>
  </si>
  <si>
    <t xml:space="preserve">Table </t>
  </si>
  <si>
    <t xml:space="preserve">TATA furniture produces tables and chairs, which are processed by two machines V1 and V2. The table beside illustrates the required time in hours to produce one chair and table. A total of 150 h are allowed for machine V1 while 250 h for machine V2. The sales contribution from table is $35 while chair is $25. The problem is to determine the optimum mix of chairs and table to realise the maximum revenue.   </t>
  </si>
  <si>
    <t>Total</t>
  </si>
  <si>
    <t xml:space="preserve">Constraints </t>
  </si>
  <si>
    <t xml:space="preserve">Maximum Capacity </t>
  </si>
  <si>
    <t>TATA Tables and Chairs</t>
  </si>
  <si>
    <t>According to the solver, the maximum contribution $875</t>
  </si>
  <si>
    <t>Microsoft Excel 16.0 Answer Report</t>
  </si>
  <si>
    <t>Worksheet: [Excel Project Example(1).xlsx]Solver</t>
  </si>
  <si>
    <t>Iterations: 0 Subproblems: 0</t>
  </si>
  <si>
    <t>Objective Cell (Max)</t>
  </si>
  <si>
    <t>$D$12</t>
  </si>
  <si>
    <t>Contribution  Total</t>
  </si>
  <si>
    <t>$B$11</t>
  </si>
  <si>
    <t xml:space="preserve">Decision Variables  Chair </t>
  </si>
  <si>
    <t>Contin</t>
  </si>
  <si>
    <t>$D$15</t>
  </si>
  <si>
    <t>V1 Total</t>
  </si>
  <si>
    <t>$D$15&lt;=$E$15</t>
  </si>
  <si>
    <t>$D$16</t>
  </si>
  <si>
    <t>V2 Total</t>
  </si>
  <si>
    <t>$D$16&lt;=$E$16</t>
  </si>
  <si>
    <t>Microsoft Excel 16.0 Sensitivity Report</t>
  </si>
  <si>
    <t>Final</t>
  </si>
  <si>
    <t>Value</t>
  </si>
  <si>
    <t>Reduced</t>
  </si>
  <si>
    <t>Gradient</t>
  </si>
  <si>
    <t>Lagrange</t>
  </si>
  <si>
    <t>Multiplier</t>
  </si>
  <si>
    <t>Microsoft Excel 16.0 Limits Report</t>
  </si>
  <si>
    <t>Objective</t>
  </si>
  <si>
    <t>Variable</t>
  </si>
  <si>
    <t>Lower</t>
  </si>
  <si>
    <t>Limit</t>
  </si>
  <si>
    <t>Result</t>
  </si>
  <si>
    <t>Upper</t>
  </si>
  <si>
    <t>Report Created: 3/3/2020 7:02:41 AM</t>
  </si>
  <si>
    <t>Solution Time: 0.016 Seconds.</t>
  </si>
  <si>
    <t>Report Created: 3/3/2020 7:02:42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</si>
</sst>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_);[Red]\(&quot;$&quot;#,##0.00\)"/>
    <numFmt numFmtId="44" formatCode="_(&quot;$&quot;* #,##0.00_);_(&quot;$&quot;* \(#,##0.00\);_(&quot;$&quot;* &quot;-&quot;??_);_(@_)"/>
    <numFmt numFmtId="43" formatCode="_(* #,##0.00_);_(* \(#,##0.00\);_(* &quot;-&quot;??_);_(@_)"/>
    <numFmt numFmtId="165" formatCode="_(&quot;$&quot;* #,##0_);_(&quot;$&quot;* \(#,##0\);_(&quot;$&quot;* &quot;-&quot;??_);_(@_)"/>
    <numFmt numFmtId="166" formatCode="_(* #,##0_);_(* \(#,##0\);_(* &quot;-&quot;??_);_(@_)"/>
  </numFmts>
  <fonts count="10">
    <font>
      <sz val="11"/>
      <color theme="1"/>
      <name val="Calibri"/>
      <charset val="134"/>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b/>
      <sz val="11"/>
      <color indexed="18"/>
      <name val="Calibri"/>
      <family val="2"/>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style="medium">
        <color indexed="23"/>
      </top>
      <bottom style="medium">
        <color indexed="23"/>
      </bottom>
      <diagonal/>
    </border>
    <border>
      <left/>
      <right/>
      <top style="thin">
        <color indexed="23"/>
      </top>
      <bottom style="medium">
        <color indexed="23"/>
      </bottom>
      <diagonal/>
    </border>
    <border>
      <left/>
      <right/>
      <top style="thin">
        <color indexed="23"/>
      </top>
      <bottom/>
      <diagonal/>
    </border>
    <border>
      <left style="thin">
        <color auto="1"/>
      </left>
      <right style="thin">
        <color auto="1"/>
      </right>
      <top style="thin">
        <color auto="1"/>
      </top>
      <bottom style="thin">
        <color auto="1"/>
      </bottom>
      <diagonal/>
    </border>
    <border>
      <left/>
      <right/>
      <top style="medium">
        <color indexed="23"/>
      </top>
      <bottom/>
      <diagonal/>
    </border>
    <border>
      <left/>
      <right/>
      <top/>
      <bottom style="medium">
        <color indexed="23"/>
      </bottom>
      <diagonal/>
    </border>
  </borders>
  <cellStyleXfs count="4">
    <xf numFmtId="0" fontId="0"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cellStyleXfs>
  <cellXfs count="56">
    <xf numFmtId="0" fontId="0" fillId="0" borderId="0" xfId="0"/>
    <xf numFmtId="0" fontId="2" fillId="0" borderId="0" xfId="0" applyFont="1"/>
    <xf numFmtId="0" fontId="0" fillId="0" borderId="0" xfId="0" applyAlignment="1">
      <alignment wrapText="1"/>
    </xf>
    <xf numFmtId="0" fontId="0" fillId="0" borderId="2" xfId="0" applyFill="1" applyBorder="1" applyAlignment="1"/>
    <xf numFmtId="0" fontId="0" fillId="0" borderId="3" xfId="0" applyFill="1" applyBorder="1" applyAlignment="1"/>
    <xf numFmtId="0" fontId="0" fillId="0" borderId="3" xfId="0" applyNumberFormat="1" applyFill="1" applyBorder="1" applyAlignment="1"/>
    <xf numFmtId="0" fontId="0" fillId="0" borderId="2" xfId="0" applyNumberFormat="1" applyFill="1" applyBorder="1" applyAlignment="1"/>
    <xf numFmtId="0" fontId="3" fillId="0" borderId="0" xfId="0" applyFont="1"/>
    <xf numFmtId="0" fontId="2" fillId="0" borderId="4" xfId="0" applyFont="1" applyBorder="1" applyAlignment="1">
      <alignment horizontal="center"/>
    </xf>
    <xf numFmtId="0" fontId="0" fillId="0" borderId="4" xfId="0" applyBorder="1" applyAlignment="1">
      <alignment horizontal="center"/>
    </xf>
    <xf numFmtId="0" fontId="0" fillId="0" borderId="4" xfId="0" applyBorder="1"/>
    <xf numFmtId="0" fontId="0" fillId="0" borderId="0" xfId="0" applyAlignment="1">
      <alignment horizontal="center" wrapText="1"/>
    </xf>
    <xf numFmtId="0" fontId="4" fillId="0" borderId="0" xfId="0" applyFont="1"/>
    <xf numFmtId="165" fontId="5" fillId="2" borderId="0" xfId="2" applyNumberFormat="1" applyFont="1" applyFill="1"/>
    <xf numFmtId="0" fontId="6" fillId="0" borderId="0" xfId="0" applyFont="1"/>
    <xf numFmtId="165" fontId="5" fillId="0" borderId="0" xfId="2" applyNumberFormat="1" applyFont="1"/>
    <xf numFmtId="0" fontId="5" fillId="0" borderId="0" xfId="0" applyFont="1"/>
    <xf numFmtId="10" fontId="5" fillId="0" borderId="0" xfId="0" applyNumberFormat="1" applyFont="1"/>
    <xf numFmtId="8" fontId="5" fillId="0" borderId="0" xfId="0" applyNumberFormat="1" applyFont="1"/>
    <xf numFmtId="0" fontId="2" fillId="0" borderId="4" xfId="0" applyFont="1" applyBorder="1" applyAlignment="1">
      <alignment horizontal="center" vertical="center"/>
    </xf>
    <xf numFmtId="0" fontId="0" fillId="0" borderId="4" xfId="0" applyBorder="1" applyAlignment="1">
      <alignment horizontal="center" vertical="center"/>
    </xf>
    <xf numFmtId="166" fontId="0" fillId="0" borderId="0" xfId="1" applyNumberFormat="1" applyFont="1"/>
    <xf numFmtId="44" fontId="2" fillId="0" borderId="0" xfId="2" applyFont="1"/>
    <xf numFmtId="0" fontId="2" fillId="0" borderId="4" xfId="0" applyFont="1" applyBorder="1" applyAlignment="1">
      <alignment horizontal="center" vertical="center"/>
    </xf>
    <xf numFmtId="2" fontId="2" fillId="0" borderId="4" xfId="0" applyNumberFormat="1"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xf>
    <xf numFmtId="0" fontId="0" fillId="0" borderId="4" xfId="0" applyBorder="1" applyAlignment="1">
      <alignment horizontal="center" vertical="center"/>
    </xf>
    <xf numFmtId="0" fontId="0" fillId="0" borderId="4" xfId="0" applyBorder="1" applyAlignment="1">
      <alignment horizontal="center" vertical="center"/>
    </xf>
    <xf numFmtId="2" fontId="0" fillId="0" borderId="4" xfId="0" applyNumberFormat="1" applyBorder="1" applyAlignment="1">
      <alignment horizontal="center" vertical="center"/>
    </xf>
    <xf numFmtId="0" fontId="0" fillId="0" borderId="0" xfId="0" applyAlignment="1">
      <alignment horizontal="center"/>
    </xf>
    <xf numFmtId="0" fontId="0" fillId="0" borderId="0" xfId="0" applyBorder="1" applyAlignment="1">
      <alignment horizontal="center"/>
    </xf>
    <xf numFmtId="0" fontId="0" fillId="0" borderId="0" xfId="0" applyAlignment="1">
      <alignment horizontal="center"/>
    </xf>
    <xf numFmtId="0" fontId="2" fillId="0" borderId="4" xfId="0" applyFont="1" applyBorder="1" applyAlignment="1">
      <alignment horizontal="center" vertical="center"/>
    </xf>
    <xf numFmtId="0" fontId="2" fillId="0" borderId="0" xfId="0" applyFont="1" applyAlignment="1">
      <alignment horizontal="center"/>
    </xf>
    <xf numFmtId="2" fontId="2" fillId="0" borderId="4" xfId="0" applyNumberFormat="1" applyFont="1" applyBorder="1" applyAlignment="1">
      <alignment horizontal="center"/>
    </xf>
    <xf numFmtId="0" fontId="2" fillId="0" borderId="4" xfId="0" applyFont="1" applyBorder="1"/>
    <xf numFmtId="2" fontId="0" fillId="0" borderId="4" xfId="0" applyNumberFormat="1" applyBorder="1"/>
    <xf numFmtId="9" fontId="0" fillId="0" borderId="0" xfId="3" applyFont="1"/>
    <xf numFmtId="166" fontId="2" fillId="0" borderId="0" xfId="1" applyNumberFormat="1" applyFont="1"/>
    <xf numFmtId="14" fontId="0" fillId="0" borderId="0" xfId="0" applyNumberFormat="1"/>
    <xf numFmtId="0" fontId="7" fillId="0" borderId="0" xfId="0" applyFont="1" applyAlignment="1">
      <alignment horizontal="center"/>
    </xf>
    <xf numFmtId="0" fontId="5" fillId="0" borderId="0" xfId="0" applyFont="1" applyAlignment="1">
      <alignment horizontal="center"/>
    </xf>
    <xf numFmtId="0" fontId="2" fillId="0" borderId="0" xfId="0" applyFont="1" applyAlignment="1">
      <alignment horizontal="left" wrapText="1"/>
    </xf>
    <xf numFmtId="0" fontId="0" fillId="0" borderId="0" xfId="0" applyAlignment="1">
      <alignment horizontal="left" wrapText="1"/>
    </xf>
    <xf numFmtId="0" fontId="6" fillId="0" borderId="0" xfId="0" applyFont="1" applyAlignment="1">
      <alignment horizontal="center"/>
    </xf>
    <xf numFmtId="0" fontId="0" fillId="0" borderId="0" xfId="0" applyAlignment="1">
      <alignment horizontal="left"/>
    </xf>
    <xf numFmtId="0" fontId="0" fillId="0" borderId="0" xfId="0" applyAlignment="1">
      <alignment wrapText="1"/>
    </xf>
    <xf numFmtId="0" fontId="0" fillId="0" borderId="0" xfId="0"/>
    <xf numFmtId="0" fontId="2" fillId="0" borderId="0" xfId="0" applyFont="1" applyAlignment="1">
      <alignment horizontal="center" wrapText="1"/>
    </xf>
    <xf numFmtId="0" fontId="1" fillId="0" borderId="0" xfId="0" applyFont="1" applyAlignment="1">
      <alignment wrapText="1"/>
    </xf>
    <xf numFmtId="0" fontId="1" fillId="0" borderId="0" xfId="0" applyFont="1"/>
    <xf numFmtId="0" fontId="1" fillId="0" borderId="4" xfId="0" applyFont="1" applyBorder="1" applyAlignment="1">
      <alignment horizontal="center"/>
    </xf>
    <xf numFmtId="0" fontId="9" fillId="0" borderId="1" xfId="0" applyFont="1" applyFill="1" applyBorder="1" applyAlignment="1">
      <alignment horizontal="center"/>
    </xf>
    <xf numFmtId="0" fontId="9" fillId="0" borderId="5" xfId="0" applyFont="1" applyFill="1" applyBorder="1" applyAlignment="1">
      <alignment horizontal="center"/>
    </xf>
    <xf numFmtId="0" fontId="9" fillId="0" borderId="6" xfId="0" applyFont="1" applyFill="1" applyBorder="1" applyAlignment="1">
      <alignment horizontal="center"/>
    </xf>
  </cellXfs>
  <cellStyles count="4">
    <cellStyle name="Comma" xfId="1" builtinId="3"/>
    <cellStyle name="Currency" xfId="2" builtinId="4"/>
    <cellStyle name="Normal" xfId="0" builtinId="0"/>
    <cellStyle name="Percent" xfId="3" builtinId="5"/>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extLst>
              <c:ext xmlns:c16="http://schemas.microsoft.com/office/drawing/2014/chart" uri="{C3380CC4-5D6E-409C-BE32-E72D297353CC}">
                <c16:uniqueId val="{00000000-3950-4444-990D-E1F19BC2D737}"/>
              </c:ext>
            </c:extLst>
          </c:dPt>
          <c:dPt>
            <c:idx val="1"/>
            <c:bubble3D val="0"/>
            <c:extLst>
              <c:ext xmlns:c16="http://schemas.microsoft.com/office/drawing/2014/chart" uri="{C3380CC4-5D6E-409C-BE32-E72D297353CC}">
                <c16:uniqueId val="{00000001-3950-4444-990D-E1F19BC2D737}"/>
              </c:ext>
            </c:extLst>
          </c:dPt>
          <c:dPt>
            <c:idx val="2"/>
            <c:bubble3D val="0"/>
            <c:extLst>
              <c:ext xmlns:c16="http://schemas.microsoft.com/office/drawing/2014/chart" uri="{C3380CC4-5D6E-409C-BE32-E72D297353CC}">
                <c16:uniqueId val="{00000002-3950-4444-990D-E1F19BC2D737}"/>
              </c:ext>
            </c:extLst>
          </c:dPt>
          <c:dPt>
            <c:idx val="3"/>
            <c:bubble3D val="0"/>
            <c:extLst>
              <c:ext xmlns:c16="http://schemas.microsoft.com/office/drawing/2014/chart" uri="{C3380CC4-5D6E-409C-BE32-E72D297353CC}">
                <c16:uniqueId val="{00000003-3950-4444-990D-E1F19BC2D737}"/>
              </c:ext>
            </c:extLst>
          </c:dPt>
          <c:dPt>
            <c:idx val="4"/>
            <c:bubble3D val="0"/>
            <c:extLst>
              <c:ext xmlns:c16="http://schemas.microsoft.com/office/drawing/2014/chart" uri="{C3380CC4-5D6E-409C-BE32-E72D297353CC}">
                <c16:uniqueId val="{00000004-3950-4444-990D-E1F19BC2D737}"/>
              </c:ext>
            </c:extLst>
          </c:dPt>
          <c:dLbls>
            <c:spPr>
              <a:noFill/>
              <a:ln>
                <a:noFill/>
              </a:ln>
              <a:effectLst/>
            </c:spPr>
            <c:txPr>
              <a:bodyPr rot="0" spcFirstLastPara="0" vertOverflow="ellipsis" vert="horz" wrap="square" lIns="38100" tIns="19050" rIns="38100" bIns="19050" anchor="ctr" anchorCtr="1"/>
              <a:lstStyle/>
              <a:p>
                <a:pPr>
                  <a:defRPr lang="en-US" sz="10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1"/>
            <c:extLst>
              <c:ext xmlns:c15="http://schemas.microsoft.com/office/drawing/2012/chart" uri="{CE6537A1-D6FC-4f65-9D91-7224C49458BB}">
                <c15:layout/>
              </c:ext>
            </c:extLst>
          </c:dLbls>
          <c:cat>
            <c:strRef>
              <c:f>'Chart of Tree Stock'!$C$34:$C$38</c:f>
              <c:strCache>
                <c:ptCount val="5"/>
                <c:pt idx="0">
                  <c:v>Total Oak Tree</c:v>
                </c:pt>
                <c:pt idx="1">
                  <c:v>Total Cherry Tree</c:v>
                </c:pt>
                <c:pt idx="2">
                  <c:v>Total Magnolia Tree</c:v>
                </c:pt>
                <c:pt idx="3">
                  <c:v>Total Maple Tree</c:v>
                </c:pt>
                <c:pt idx="4">
                  <c:v>Total Pear Tree</c:v>
                </c:pt>
              </c:strCache>
            </c:strRef>
          </c:cat>
          <c:val>
            <c:numRef>
              <c:f>'Chart of Tree Stock'!$E$34:$E$38</c:f>
              <c:numCache>
                <c:formatCode>0%</c:formatCode>
                <c:ptCount val="5"/>
                <c:pt idx="0">
                  <c:v>0.31846435100548448</c:v>
                </c:pt>
                <c:pt idx="1">
                  <c:v>0.16124314442413162</c:v>
                </c:pt>
                <c:pt idx="2">
                  <c:v>4.0950639853747715E-2</c:v>
                </c:pt>
                <c:pt idx="3">
                  <c:v>0.20438756855575868</c:v>
                </c:pt>
                <c:pt idx="4">
                  <c:v>0.27495429616087752</c:v>
                </c:pt>
              </c:numCache>
            </c:numRef>
          </c:val>
          <c:extLst>
            <c:ext xmlns:c16="http://schemas.microsoft.com/office/drawing/2014/chart" uri="{C3380CC4-5D6E-409C-BE32-E72D297353CC}">
              <c16:uniqueId val="{00000005-3950-4444-990D-E1F19BC2D737}"/>
            </c:ext>
          </c:extLst>
        </c:ser>
        <c:dLbls>
          <c:showLegendKey val="0"/>
          <c:showVal val="0"/>
          <c:showCatName val="0"/>
          <c:showSerName val="0"/>
          <c:showPercent val="0"/>
          <c:showBubbleSize val="0"/>
          <c:showLeaderLines val="1"/>
        </c:dLbls>
        <c:firstSliceAng val="0"/>
      </c:pieChart>
    </c:plotArea>
    <c:legend>
      <c:legendPos val="r"/>
      <c:layout/>
      <c:overlay val="0"/>
      <c:txPr>
        <a:bodyPr rot="0" spcFirstLastPara="0"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showDLblsOverMax val="0"/>
  </c:chart>
  <c:txPr>
    <a:bodyPr/>
    <a:lstStyle/>
    <a:p>
      <a:pPr>
        <a:defRPr lang="en-US"/>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Project Example(1).xlsx]Pivot Table !PivotTable5</c:name>
    <c:fmtId val="0"/>
  </c:pivotSource>
  <c:chart>
    <c:title>
      <c:layout/>
      <c:overlay val="0"/>
      <c:spPr>
        <a:noFill/>
        <a:ln>
          <a:noFill/>
        </a:ln>
        <a:effectLst/>
      </c:spPr>
      <c:txPr>
        <a:bodyPr rot="0" spcFirstLastPara="1" vertOverflow="ellipsis" vert="horz" wrap="square" anchor="ctr" anchorCtr="1"/>
        <a:lstStyle/>
        <a:p>
          <a:pPr>
            <a:defRPr lang="en-US"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'Pivot Table '!$C$4</c:f>
              <c:strCache>
                <c:ptCount val="1"/>
                <c:pt idx="0">
                  <c:v>Total</c:v>
                </c:pt>
              </c:strCache>
            </c:strRef>
          </c:tx>
          <c:spPr>
            <a:solidFill>
              <a:schemeClr val="accent1"/>
            </a:solidFill>
            <a:ln>
              <a:noFill/>
            </a:ln>
            <a:effectLst/>
          </c:spPr>
          <c:invertIfNegative val="0"/>
          <c:cat>
            <c:multiLvlStrRef>
              <c:f>'Pivot Table '!$A$5:$B$15</c:f>
              <c:multiLvlStrCache>
                <c:ptCount val="5"/>
                <c:lvl>
                  <c:pt idx="0">
                    <c:v>441</c:v>
                  </c:pt>
                  <c:pt idx="1">
                    <c:v>781</c:v>
                  </c:pt>
                  <c:pt idx="2">
                    <c:v>752</c:v>
                  </c:pt>
                  <c:pt idx="3">
                    <c:v>559</c:v>
                  </c:pt>
                  <c:pt idx="4">
                    <c:v>112</c:v>
                  </c:pt>
                </c:lvl>
                <c:lvl>
                  <c:pt idx="0">
                    <c:v>103.75</c:v>
                  </c:pt>
                  <c:pt idx="1">
                    <c:v>104</c:v>
                  </c:pt>
                  <c:pt idx="2">
                    <c:v>106.6</c:v>
                  </c:pt>
                  <c:pt idx="3">
                    <c:v>108.5</c:v>
                  </c:pt>
                  <c:pt idx="4">
                    <c:v>112</c:v>
                  </c:pt>
                </c:lvl>
              </c:multiLvlStrCache>
            </c:multiLvlStrRef>
          </c:cat>
          <c:val>
            <c:numRef>
              <c:f>'Pivot Table '!$C$5:$C$15</c:f>
              <c:numCache>
                <c:formatCode>General</c:formatCode>
                <c:ptCount val="5"/>
                <c:pt idx="0">
                  <c:v>1</c:v>
                </c:pt>
                <c:pt idx="1">
                  <c:v>1</c:v>
                </c:pt>
                <c:pt idx="2">
                  <c:v>1</c:v>
                </c:pt>
                <c:pt idx="3">
                  <c:v>1</c:v>
                </c:pt>
                <c:pt idx="4">
                  <c:v>1</c:v>
                </c:pt>
              </c:numCache>
            </c:numRef>
          </c:val>
          <c:extLst>
            <c:ext xmlns:c16="http://schemas.microsoft.com/office/drawing/2014/chart" uri="{C3380CC4-5D6E-409C-BE32-E72D297353CC}">
              <c16:uniqueId val="{00000000-381E-463A-8668-99400BC317B5}"/>
            </c:ext>
          </c:extLst>
        </c:ser>
        <c:dLbls>
          <c:showLegendKey val="0"/>
          <c:showVal val="0"/>
          <c:showCatName val="0"/>
          <c:showSerName val="0"/>
          <c:showPercent val="0"/>
          <c:showBubbleSize val="0"/>
        </c:dLbls>
        <c:gapWidth val="219"/>
        <c:overlap val="-27"/>
        <c:axId val="270325984"/>
        <c:axId val="546633415"/>
      </c:barChart>
      <c:catAx>
        <c:axId val="27032598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0"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546633415"/>
        <c:crosses val="autoZero"/>
        <c:auto val="1"/>
        <c:lblAlgn val="ctr"/>
        <c:lblOffset val="100"/>
        <c:noMultiLvlLbl val="0"/>
      </c:catAx>
      <c:valAx>
        <c:axId val="5466334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0"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270325984"/>
        <c:crosses val="autoZero"/>
        <c:crossBetween val="between"/>
      </c:valAx>
      <c:spPr>
        <a:noFill/>
        <a:ln>
          <a:noFill/>
        </a:ln>
        <a:effectLst/>
      </c:spPr>
    </c:plotArea>
    <c:legend>
      <c:legendPos val="r"/>
      <c:layout/>
      <c:overlay val="0"/>
      <c:spPr>
        <a:noFill/>
        <a:ln>
          <a:noFill/>
        </a:ln>
        <a:effectLst/>
      </c:spPr>
      <c:txPr>
        <a:bodyPr rot="0" spcFirstLastPara="0"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lang="en-US"/>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733425</xdr:colOff>
      <xdr:row>40</xdr:row>
      <xdr:rowOff>147637</xdr:rowOff>
    </xdr:from>
    <xdr:to>
      <xdr:col>6</xdr:col>
      <xdr:colOff>123825</xdr:colOff>
      <xdr:row>55</xdr:row>
      <xdr:rowOff>33337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7</xdr:col>
      <xdr:colOff>457200</xdr:colOff>
      <xdr:row>16</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Ms. Mutegi" refreshedDate="43892.934687499997" createdVersion="5" refreshedVersion="5" minRefreshableVersion="3" recordCount="5">
  <cacheSource type="worksheet">
    <worksheetSource name="#NAME?"/>
  </cacheSource>
  <cacheFields count="3">
    <cacheField name="Group " numFmtId="0">
      <sharedItems count="5">
        <s v="Oak "/>
        <s v="Cherry "/>
        <s v="Magnolia "/>
        <s v="Mapple "/>
        <s v="Pear "/>
      </sharedItems>
    </cacheField>
    <cacheField name="Price " numFmtId="0">
      <sharedItems containsSemiMixedTypes="0" containsString="0" containsNumber="1" minValue="103.75" maxValue="112" count="5">
        <n v="104"/>
        <n v="103.75"/>
        <n v="112"/>
        <n v="108.5"/>
        <n v="106.6"/>
      </sharedItems>
    </cacheField>
    <cacheField name="Quantity " numFmtId="0">
      <sharedItems containsSemiMixedTypes="0" containsString="0" containsNumber="1" containsInteger="1" minValue="112" maxValue="781" count="5">
        <n v="781"/>
        <n v="441"/>
        <n v="112"/>
        <n v="559"/>
        <n v="752"/>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
  <r>
    <x v="0"/>
    <x v="0"/>
    <x v="0"/>
  </r>
  <r>
    <x v="1"/>
    <x v="1"/>
    <x v="1"/>
  </r>
  <r>
    <x v="2"/>
    <x v="2"/>
    <x v="2"/>
  </r>
  <r>
    <x v="3"/>
    <x v="3"/>
    <x v="3"/>
  </r>
  <r>
    <x v="4"/>
    <x v="4"/>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5" cacheId="0" applyNumberFormats="0" applyBorderFormats="0" applyFontFormats="0" applyPatternFormats="0" applyAlignmentFormats="0" applyWidthHeightFormats="1" dataCaption="Values" updatedVersion="5" minRefreshableVersion="3" useAutoFormatting="1" createdVersion="5" indent="0" compact="0" outline="1" outlineData="1" compactData="0" multipleFieldFilters="0" chartFormat="2">
  <location ref="A4:C15" firstHeaderRow="1" firstDataRow="1" firstDataCol="2" rowPageCount="1" colPageCount="1"/>
  <pivotFields count="3">
    <pivotField axis="axisPage" dataField="1" compact="0" showAll="0">
      <items count="6">
        <item x="1"/>
        <item x="2"/>
        <item x="3"/>
        <item x="0"/>
        <item x="4"/>
        <item t="default"/>
      </items>
    </pivotField>
    <pivotField axis="axisRow" compact="0" showAll="0">
      <items count="6">
        <item x="1"/>
        <item x="0"/>
        <item x="4"/>
        <item x="3"/>
        <item x="2"/>
        <item t="default"/>
      </items>
    </pivotField>
    <pivotField axis="axisRow" compact="0" showAll="0">
      <items count="6">
        <item x="2"/>
        <item x="1"/>
        <item x="3"/>
        <item x="4"/>
        <item x="0"/>
        <item t="default"/>
      </items>
    </pivotField>
  </pivotFields>
  <rowFields count="2">
    <field x="1"/>
    <field x="2"/>
  </rowFields>
  <rowItems count="11">
    <i>
      <x/>
    </i>
    <i r="1">
      <x v="1"/>
    </i>
    <i>
      <x v="1"/>
    </i>
    <i r="1">
      <x v="4"/>
    </i>
    <i>
      <x v="2"/>
    </i>
    <i r="1">
      <x v="3"/>
    </i>
    <i>
      <x v="3"/>
    </i>
    <i r="1">
      <x v="2"/>
    </i>
    <i>
      <x v="4"/>
    </i>
    <i r="1">
      <x/>
    </i>
    <i t="grand">
      <x/>
    </i>
  </rowItems>
  <colItems count="1">
    <i/>
  </colItems>
  <pageFields count="1">
    <pageField fld="0" hier="0"/>
  </pageFields>
  <dataFields count="1">
    <dataField name="Count of Group " fld="0" subtotal="count"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abSelected="1" workbookViewId="0">
      <selection activeCell="A7" sqref="A7:E34"/>
    </sheetView>
  </sheetViews>
  <sheetFormatPr defaultColWidth="9" defaultRowHeight="14.4"/>
  <cols>
    <col min="3" max="3" width="18.33203125" customWidth="1"/>
    <col min="4" max="4" width="11" customWidth="1"/>
    <col min="5" max="5" width="16.109375" customWidth="1"/>
  </cols>
  <sheetData>
    <row r="1" spans="1:7">
      <c r="A1" s="1" t="s">
        <v>0</v>
      </c>
    </row>
    <row r="2" spans="1:7" ht="18">
      <c r="D2" s="7" t="s">
        <v>1</v>
      </c>
      <c r="G2" t="s">
        <v>2</v>
      </c>
    </row>
    <row r="3" spans="1:7">
      <c r="D3" s="1" t="s">
        <v>3</v>
      </c>
      <c r="G3" t="s">
        <v>4</v>
      </c>
    </row>
    <row r="7" spans="1:7">
      <c r="A7" s="23" t="s">
        <v>5</v>
      </c>
      <c r="B7" s="23" t="s">
        <v>6</v>
      </c>
      <c r="C7" s="23" t="s">
        <v>0</v>
      </c>
      <c r="D7" s="24" t="s">
        <v>7</v>
      </c>
      <c r="E7" s="25" t="s">
        <v>8</v>
      </c>
    </row>
    <row r="8" spans="1:7">
      <c r="A8" s="27">
        <v>1</v>
      </c>
      <c r="B8" s="28" t="s">
        <v>9</v>
      </c>
      <c r="C8" s="28" t="s">
        <v>10</v>
      </c>
      <c r="D8" s="29">
        <v>107</v>
      </c>
      <c r="E8" s="28">
        <v>76</v>
      </c>
    </row>
    <row r="9" spans="1:7">
      <c r="A9" s="27">
        <v>2</v>
      </c>
      <c r="B9" s="28" t="s">
        <v>9</v>
      </c>
      <c r="C9" s="28" t="s">
        <v>11</v>
      </c>
      <c r="D9" s="29">
        <v>106</v>
      </c>
      <c r="E9" s="28">
        <v>33</v>
      </c>
    </row>
    <row r="10" spans="1:7">
      <c r="A10" s="27">
        <v>3</v>
      </c>
      <c r="B10" s="28" t="s">
        <v>9</v>
      </c>
      <c r="C10" s="28" t="s">
        <v>12</v>
      </c>
      <c r="D10" s="29">
        <v>105</v>
      </c>
      <c r="E10" s="28">
        <v>57</v>
      </c>
    </row>
    <row r="11" spans="1:7">
      <c r="A11" s="27">
        <v>4</v>
      </c>
      <c r="B11" s="28" t="s">
        <v>9</v>
      </c>
      <c r="C11" s="28" t="s">
        <v>13</v>
      </c>
      <c r="D11" s="29">
        <v>104</v>
      </c>
      <c r="E11" s="28">
        <v>17</v>
      </c>
    </row>
    <row r="12" spans="1:7">
      <c r="A12" s="27">
        <v>5</v>
      </c>
      <c r="B12" s="28" t="s">
        <v>9</v>
      </c>
      <c r="C12" s="28" t="s">
        <v>14</v>
      </c>
      <c r="D12" s="29">
        <v>107</v>
      </c>
      <c r="E12" s="28">
        <v>87</v>
      </c>
    </row>
    <row r="13" spans="1:7">
      <c r="A13" s="27">
        <v>6</v>
      </c>
      <c r="B13" s="28" t="s">
        <v>9</v>
      </c>
      <c r="C13" s="28" t="s">
        <v>15</v>
      </c>
      <c r="D13" s="29">
        <v>102</v>
      </c>
      <c r="E13" s="28">
        <v>110</v>
      </c>
    </row>
    <row r="14" spans="1:7">
      <c r="A14" s="27">
        <v>7</v>
      </c>
      <c r="B14" s="28" t="s">
        <v>9</v>
      </c>
      <c r="C14" s="28" t="s">
        <v>16</v>
      </c>
      <c r="D14" s="29">
        <v>104</v>
      </c>
      <c r="E14" s="28">
        <v>100</v>
      </c>
    </row>
    <row r="15" spans="1:7">
      <c r="A15" s="27">
        <v>8</v>
      </c>
      <c r="B15" s="28" t="s">
        <v>9</v>
      </c>
      <c r="C15" s="28" t="s">
        <v>17</v>
      </c>
      <c r="D15" s="29">
        <v>102</v>
      </c>
      <c r="E15" s="28">
        <v>171</v>
      </c>
    </row>
    <row r="16" spans="1:7">
      <c r="A16" s="27">
        <v>9</v>
      </c>
      <c r="B16" s="28" t="s">
        <v>9</v>
      </c>
      <c r="C16" s="28" t="s">
        <v>18</v>
      </c>
      <c r="D16" s="29">
        <v>101</v>
      </c>
      <c r="E16" s="28">
        <v>73</v>
      </c>
    </row>
    <row r="17" spans="1:5">
      <c r="A17" s="27">
        <v>10</v>
      </c>
      <c r="B17" s="28" t="s">
        <v>9</v>
      </c>
      <c r="C17" s="28" t="s">
        <v>19</v>
      </c>
      <c r="D17" s="29">
        <v>102</v>
      </c>
      <c r="E17" s="28">
        <v>91</v>
      </c>
    </row>
    <row r="18" spans="1:5">
      <c r="A18" s="27">
        <v>11</v>
      </c>
      <c r="B18" s="28" t="s">
        <v>9</v>
      </c>
      <c r="C18" s="28" t="s">
        <v>20</v>
      </c>
      <c r="D18" s="29">
        <v>104</v>
      </c>
      <c r="E18" s="28">
        <v>56</v>
      </c>
    </row>
    <row r="19" spans="1:5">
      <c r="A19" s="27">
        <v>12</v>
      </c>
      <c r="B19" s="28" t="s">
        <v>21</v>
      </c>
      <c r="C19" s="28" t="s">
        <v>22</v>
      </c>
      <c r="D19" s="29">
        <v>102</v>
      </c>
      <c r="E19" s="28">
        <v>73</v>
      </c>
    </row>
    <row r="20" spans="1:5">
      <c r="A20" s="27">
        <v>13</v>
      </c>
      <c r="B20" s="28" t="s">
        <v>21</v>
      </c>
      <c r="C20" s="28" t="s">
        <v>23</v>
      </c>
      <c r="D20" s="29">
        <v>104</v>
      </c>
      <c r="E20" s="28">
        <v>157</v>
      </c>
    </row>
    <row r="21" spans="1:5">
      <c r="A21" s="27">
        <v>14</v>
      </c>
      <c r="B21" s="28" t="s">
        <v>21</v>
      </c>
      <c r="C21" s="28" t="s">
        <v>24</v>
      </c>
      <c r="D21" s="29">
        <v>106</v>
      </c>
      <c r="E21" s="28">
        <v>168</v>
      </c>
    </row>
    <row r="22" spans="1:5">
      <c r="A22" s="27">
        <v>15</v>
      </c>
      <c r="B22" s="28" t="s">
        <v>21</v>
      </c>
      <c r="C22" s="28" t="s">
        <v>25</v>
      </c>
      <c r="D22" s="29">
        <v>103</v>
      </c>
      <c r="E22" s="28">
        <v>43</v>
      </c>
    </row>
    <row r="23" spans="1:5">
      <c r="A23" s="27">
        <v>16</v>
      </c>
      <c r="B23" s="28" t="s">
        <v>26</v>
      </c>
      <c r="C23" s="28" t="s">
        <v>27</v>
      </c>
      <c r="D23" s="29">
        <v>116</v>
      </c>
      <c r="E23" s="28">
        <v>112</v>
      </c>
    </row>
    <row r="24" spans="1:5">
      <c r="A24" s="27">
        <v>17</v>
      </c>
      <c r="B24" s="28" t="s">
        <v>28</v>
      </c>
      <c r="C24" s="28" t="s">
        <v>29</v>
      </c>
      <c r="D24" s="29">
        <v>106</v>
      </c>
      <c r="E24" s="28">
        <v>66</v>
      </c>
    </row>
    <row r="25" spans="1:5">
      <c r="A25" s="27">
        <v>18</v>
      </c>
      <c r="B25" s="28" t="s">
        <v>28</v>
      </c>
      <c r="C25" s="28" t="s">
        <v>30</v>
      </c>
      <c r="D25" s="29">
        <v>109</v>
      </c>
      <c r="E25" s="28">
        <v>177</v>
      </c>
    </row>
    <row r="26" spans="1:5">
      <c r="A26" s="27">
        <v>19</v>
      </c>
      <c r="B26" s="28" t="s">
        <v>28</v>
      </c>
      <c r="C26" s="28" t="s">
        <v>31</v>
      </c>
      <c r="D26" s="29">
        <v>109</v>
      </c>
      <c r="E26" s="28">
        <v>79</v>
      </c>
    </row>
    <row r="27" spans="1:5">
      <c r="A27" s="27">
        <v>20</v>
      </c>
      <c r="B27" s="28" t="s">
        <v>28</v>
      </c>
      <c r="C27" s="28" t="s">
        <v>32</v>
      </c>
      <c r="D27" s="29">
        <v>108</v>
      </c>
      <c r="E27" s="28">
        <v>79</v>
      </c>
    </row>
    <row r="28" spans="1:5">
      <c r="A28" s="27">
        <v>21</v>
      </c>
      <c r="B28" s="28" t="s">
        <v>28</v>
      </c>
      <c r="C28" s="28" t="s">
        <v>33</v>
      </c>
      <c r="D28" s="29">
        <v>110</v>
      </c>
      <c r="E28" s="28">
        <v>68</v>
      </c>
    </row>
    <row r="29" spans="1:5">
      <c r="A29" s="27">
        <v>22</v>
      </c>
      <c r="B29" s="28" t="s">
        <v>28</v>
      </c>
      <c r="C29" s="28" t="s">
        <v>34</v>
      </c>
      <c r="D29" s="29">
        <v>109</v>
      </c>
      <c r="E29" s="28">
        <v>90</v>
      </c>
    </row>
    <row r="30" spans="1:5">
      <c r="A30" s="27">
        <v>23</v>
      </c>
      <c r="B30" s="28" t="s">
        <v>35</v>
      </c>
      <c r="C30" s="28" t="s">
        <v>36</v>
      </c>
      <c r="D30" s="29">
        <v>108</v>
      </c>
      <c r="E30" s="28">
        <v>69</v>
      </c>
    </row>
    <row r="31" spans="1:5">
      <c r="A31" s="27">
        <v>24</v>
      </c>
      <c r="B31" s="28" t="s">
        <v>35</v>
      </c>
      <c r="C31" s="28" t="s">
        <v>37</v>
      </c>
      <c r="D31" s="29">
        <v>106</v>
      </c>
      <c r="E31" s="28">
        <v>189</v>
      </c>
    </row>
    <row r="32" spans="1:5">
      <c r="A32" s="27">
        <v>25</v>
      </c>
      <c r="B32" s="28" t="s">
        <v>35</v>
      </c>
      <c r="C32" s="28" t="s">
        <v>38</v>
      </c>
      <c r="D32" s="29">
        <v>108</v>
      </c>
      <c r="E32" s="28">
        <v>58</v>
      </c>
    </row>
    <row r="33" spans="1:5">
      <c r="A33" s="27">
        <v>26</v>
      </c>
      <c r="B33" s="28" t="s">
        <v>35</v>
      </c>
      <c r="C33" s="28" t="s">
        <v>39</v>
      </c>
      <c r="D33" s="29">
        <v>108</v>
      </c>
      <c r="E33" s="28">
        <v>88</v>
      </c>
    </row>
    <row r="34" spans="1:5">
      <c r="A34" s="27">
        <v>27</v>
      </c>
      <c r="B34" s="28" t="s">
        <v>35</v>
      </c>
      <c r="C34" s="28" t="s">
        <v>40</v>
      </c>
      <c r="D34" s="29">
        <v>103</v>
      </c>
      <c r="E34" s="28">
        <v>348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topLeftCell="A31" workbookViewId="0">
      <selection activeCell="A15" sqref="A15:E42"/>
    </sheetView>
  </sheetViews>
  <sheetFormatPr defaultColWidth="9" defaultRowHeight="14.4"/>
  <cols>
    <col min="1" max="1" width="10.44140625" customWidth="1"/>
    <col min="2" max="2" width="14.44140625" customWidth="1"/>
    <col min="3" max="3" width="19.88671875" customWidth="1"/>
    <col min="4" max="5" width="12.5546875" customWidth="1"/>
    <col min="6" max="6" width="18.33203125" customWidth="1"/>
    <col min="7" max="7" width="16.6640625" customWidth="1"/>
    <col min="8" max="8" width="11.88671875" customWidth="1"/>
  </cols>
  <sheetData>
    <row r="1" spans="1:15">
      <c r="A1" s="1" t="s">
        <v>0</v>
      </c>
      <c r="B1" s="1"/>
    </row>
    <row r="3" spans="1:15">
      <c r="A3" s="40" t="s">
        <v>3</v>
      </c>
    </row>
    <row r="4" spans="1:15" ht="34.5" customHeight="1">
      <c r="A4" s="41" t="s">
        <v>41</v>
      </c>
      <c r="B4" s="41"/>
      <c r="C4" s="41"/>
      <c r="D4" s="41"/>
      <c r="E4" s="41"/>
      <c r="F4" s="41"/>
      <c r="G4" s="41"/>
    </row>
    <row r="5" spans="1:15" ht="23.25" customHeight="1">
      <c r="A5" s="42" t="s">
        <v>42</v>
      </c>
      <c r="B5" s="42"/>
      <c r="C5" s="42"/>
      <c r="D5" s="42"/>
      <c r="E5" s="42"/>
      <c r="F5" s="42"/>
      <c r="G5" s="42"/>
    </row>
    <row r="6" spans="1:15">
      <c r="I6" s="43" t="s">
        <v>43</v>
      </c>
      <c r="J6" s="44"/>
      <c r="K6" s="44"/>
      <c r="L6" s="44"/>
      <c r="M6" s="44"/>
      <c r="N6" s="44"/>
      <c r="O6" s="44"/>
    </row>
    <row r="7" spans="1:15">
      <c r="C7" s="1"/>
      <c r="D7" s="21"/>
      <c r="F7" s="1" t="s">
        <v>44</v>
      </c>
      <c r="G7">
        <f>SUM(E16:E26)</f>
        <v>871</v>
      </c>
      <c r="I7" s="44"/>
      <c r="J7" s="44"/>
      <c r="K7" s="44"/>
      <c r="L7" s="44"/>
      <c r="M7" s="44"/>
      <c r="N7" s="44"/>
      <c r="O7" s="44"/>
    </row>
    <row r="8" spans="1:15">
      <c r="C8" s="1" t="s">
        <v>45</v>
      </c>
      <c r="D8" s="22">
        <f>AVERAGE(D16:D42)</f>
        <v>105.88888888888889</v>
      </c>
      <c r="F8" s="1" t="s">
        <v>46</v>
      </c>
      <c r="G8">
        <f>SUM(E27:E30)</f>
        <v>441</v>
      </c>
      <c r="I8" s="44"/>
      <c r="J8" s="44"/>
      <c r="K8" s="44"/>
      <c r="L8" s="44"/>
      <c r="M8" s="44"/>
      <c r="N8" s="44"/>
      <c r="O8" s="44"/>
    </row>
    <row r="9" spans="1:15">
      <c r="C9" s="1" t="s">
        <v>47</v>
      </c>
      <c r="D9" s="22">
        <f>MEDIAN(D16:D42)</f>
        <v>106</v>
      </c>
      <c r="F9" s="1" t="s">
        <v>48</v>
      </c>
      <c r="G9">
        <f>E31</f>
        <v>112</v>
      </c>
      <c r="I9" s="44"/>
      <c r="J9" s="44"/>
      <c r="K9" s="44"/>
      <c r="L9" s="44"/>
      <c r="M9" s="44"/>
      <c r="N9" s="44"/>
      <c r="O9" s="44"/>
    </row>
    <row r="10" spans="1:15">
      <c r="C10" s="1" t="s">
        <v>49</v>
      </c>
      <c r="D10" s="22">
        <f>MIN(D16:D42)</f>
        <v>101</v>
      </c>
      <c r="F10" s="1" t="s">
        <v>50</v>
      </c>
      <c r="G10">
        <f>SUM(E32:E37)</f>
        <v>559</v>
      </c>
      <c r="I10" s="44"/>
      <c r="J10" s="44"/>
      <c r="K10" s="44"/>
      <c r="L10" s="44"/>
      <c r="M10" s="44"/>
      <c r="N10" s="44"/>
      <c r="O10" s="44"/>
    </row>
    <row r="11" spans="1:15">
      <c r="C11" s="1" t="s">
        <v>51</v>
      </c>
      <c r="D11" s="22">
        <f>MAX(D16:D42)</f>
        <v>116</v>
      </c>
      <c r="F11" s="1" t="s">
        <v>52</v>
      </c>
      <c r="G11">
        <f>SUM(E38:E42)</f>
        <v>752</v>
      </c>
      <c r="I11" s="44"/>
      <c r="J11" s="44"/>
      <c r="K11" s="44"/>
      <c r="L11" s="44"/>
      <c r="M11" s="44"/>
      <c r="N11" s="44"/>
      <c r="O11" s="44"/>
    </row>
    <row r="12" spans="1:15">
      <c r="F12" s="1" t="s">
        <v>53</v>
      </c>
      <c r="G12" s="21">
        <f>SUM(G7:G11)</f>
        <v>2735</v>
      </c>
      <c r="I12" s="44"/>
      <c r="J12" s="44"/>
      <c r="K12" s="44"/>
      <c r="L12" s="44"/>
      <c r="M12" s="44"/>
      <c r="N12" s="44"/>
      <c r="O12" s="44"/>
    </row>
    <row r="13" spans="1:15">
      <c r="G13" s="21"/>
    </row>
    <row r="14" spans="1:15">
      <c r="H14" s="32"/>
    </row>
    <row r="15" spans="1:15">
      <c r="A15" s="23" t="s">
        <v>5</v>
      </c>
      <c r="B15" s="23" t="s">
        <v>6</v>
      </c>
      <c r="C15" s="23" t="s">
        <v>0</v>
      </c>
      <c r="D15" s="24" t="s">
        <v>7</v>
      </c>
      <c r="E15" s="25" t="s">
        <v>8</v>
      </c>
    </row>
    <row r="16" spans="1:15">
      <c r="A16" s="27">
        <v>1</v>
      </c>
      <c r="B16" s="28" t="s">
        <v>9</v>
      </c>
      <c r="C16" s="28" t="s">
        <v>10</v>
      </c>
      <c r="D16" s="29">
        <v>107</v>
      </c>
      <c r="E16" s="28">
        <v>76</v>
      </c>
    </row>
    <row r="17" spans="1:5">
      <c r="A17" s="27">
        <v>2</v>
      </c>
      <c r="B17" s="28" t="s">
        <v>9</v>
      </c>
      <c r="C17" s="28" t="s">
        <v>11</v>
      </c>
      <c r="D17" s="29">
        <v>106</v>
      </c>
      <c r="E17" s="28">
        <v>33</v>
      </c>
    </row>
    <row r="18" spans="1:5">
      <c r="A18" s="27">
        <v>3</v>
      </c>
      <c r="B18" s="28" t="s">
        <v>9</v>
      </c>
      <c r="C18" s="28" t="s">
        <v>12</v>
      </c>
      <c r="D18" s="29">
        <v>105</v>
      </c>
      <c r="E18" s="28">
        <v>57</v>
      </c>
    </row>
    <row r="19" spans="1:5">
      <c r="A19" s="27">
        <v>4</v>
      </c>
      <c r="B19" s="28" t="s">
        <v>9</v>
      </c>
      <c r="C19" s="28" t="s">
        <v>13</v>
      </c>
      <c r="D19" s="29">
        <v>104</v>
      </c>
      <c r="E19" s="28">
        <v>17</v>
      </c>
    </row>
    <row r="20" spans="1:5">
      <c r="A20" s="27">
        <v>5</v>
      </c>
      <c r="B20" s="28" t="s">
        <v>9</v>
      </c>
      <c r="C20" s="28" t="s">
        <v>14</v>
      </c>
      <c r="D20" s="29">
        <v>107</v>
      </c>
      <c r="E20" s="28">
        <v>87</v>
      </c>
    </row>
    <row r="21" spans="1:5">
      <c r="A21" s="27">
        <v>6</v>
      </c>
      <c r="B21" s="28" t="s">
        <v>9</v>
      </c>
      <c r="C21" s="28" t="s">
        <v>15</v>
      </c>
      <c r="D21" s="29">
        <v>102</v>
      </c>
      <c r="E21" s="28">
        <v>110</v>
      </c>
    </row>
    <row r="22" spans="1:5">
      <c r="A22" s="27">
        <v>7</v>
      </c>
      <c r="B22" s="28" t="s">
        <v>9</v>
      </c>
      <c r="C22" s="28" t="s">
        <v>16</v>
      </c>
      <c r="D22" s="29">
        <v>104</v>
      </c>
      <c r="E22" s="28">
        <v>100</v>
      </c>
    </row>
    <row r="23" spans="1:5">
      <c r="A23" s="27">
        <v>8</v>
      </c>
      <c r="B23" s="28" t="s">
        <v>9</v>
      </c>
      <c r="C23" s="28" t="s">
        <v>17</v>
      </c>
      <c r="D23" s="29">
        <v>102</v>
      </c>
      <c r="E23" s="28">
        <v>171</v>
      </c>
    </row>
    <row r="24" spans="1:5">
      <c r="A24" s="27">
        <v>9</v>
      </c>
      <c r="B24" s="28" t="s">
        <v>9</v>
      </c>
      <c r="C24" s="28" t="s">
        <v>18</v>
      </c>
      <c r="D24" s="29">
        <v>101</v>
      </c>
      <c r="E24" s="28">
        <v>73</v>
      </c>
    </row>
    <row r="25" spans="1:5">
      <c r="A25" s="27">
        <v>10</v>
      </c>
      <c r="B25" s="28" t="s">
        <v>9</v>
      </c>
      <c r="C25" s="28" t="s">
        <v>19</v>
      </c>
      <c r="D25" s="29">
        <v>102</v>
      </c>
      <c r="E25" s="28">
        <v>91</v>
      </c>
    </row>
    <row r="26" spans="1:5">
      <c r="A26" s="27">
        <v>11</v>
      </c>
      <c r="B26" s="28" t="s">
        <v>9</v>
      </c>
      <c r="C26" s="28" t="s">
        <v>20</v>
      </c>
      <c r="D26" s="29">
        <v>104</v>
      </c>
      <c r="E26" s="28">
        <v>56</v>
      </c>
    </row>
    <row r="27" spans="1:5">
      <c r="A27" s="27">
        <v>12</v>
      </c>
      <c r="B27" s="28" t="s">
        <v>21</v>
      </c>
      <c r="C27" s="28" t="s">
        <v>22</v>
      </c>
      <c r="D27" s="29">
        <v>102</v>
      </c>
      <c r="E27" s="28">
        <v>73</v>
      </c>
    </row>
    <row r="28" spans="1:5">
      <c r="A28" s="27">
        <v>13</v>
      </c>
      <c r="B28" s="28" t="s">
        <v>21</v>
      </c>
      <c r="C28" s="28" t="s">
        <v>23</v>
      </c>
      <c r="D28" s="29">
        <v>104</v>
      </c>
      <c r="E28" s="28">
        <v>157</v>
      </c>
    </row>
    <row r="29" spans="1:5">
      <c r="A29" s="27">
        <v>14</v>
      </c>
      <c r="B29" s="28" t="s">
        <v>21</v>
      </c>
      <c r="C29" s="28" t="s">
        <v>24</v>
      </c>
      <c r="D29" s="29">
        <v>106</v>
      </c>
      <c r="E29" s="28">
        <v>168</v>
      </c>
    </row>
    <row r="30" spans="1:5">
      <c r="A30" s="27">
        <v>15</v>
      </c>
      <c r="B30" s="28" t="s">
        <v>21</v>
      </c>
      <c r="C30" s="28" t="s">
        <v>25</v>
      </c>
      <c r="D30" s="29">
        <v>103</v>
      </c>
      <c r="E30" s="28">
        <v>43</v>
      </c>
    </row>
    <row r="31" spans="1:5">
      <c r="A31" s="27">
        <v>16</v>
      </c>
      <c r="B31" s="28" t="s">
        <v>26</v>
      </c>
      <c r="C31" s="28" t="s">
        <v>27</v>
      </c>
      <c r="D31" s="29">
        <v>116</v>
      </c>
      <c r="E31" s="28">
        <v>112</v>
      </c>
    </row>
    <row r="32" spans="1:5">
      <c r="A32" s="27">
        <v>17</v>
      </c>
      <c r="B32" s="28" t="s">
        <v>28</v>
      </c>
      <c r="C32" s="28" t="s">
        <v>29</v>
      </c>
      <c r="D32" s="29">
        <v>106</v>
      </c>
      <c r="E32" s="28">
        <v>66</v>
      </c>
    </row>
    <row r="33" spans="1:5">
      <c r="A33" s="27">
        <v>18</v>
      </c>
      <c r="B33" s="28" t="s">
        <v>28</v>
      </c>
      <c r="C33" s="28" t="s">
        <v>30</v>
      </c>
      <c r="D33" s="29">
        <v>109</v>
      </c>
      <c r="E33" s="28">
        <v>177</v>
      </c>
    </row>
    <row r="34" spans="1:5">
      <c r="A34" s="27">
        <v>19</v>
      </c>
      <c r="B34" s="28" t="s">
        <v>28</v>
      </c>
      <c r="C34" s="28" t="s">
        <v>31</v>
      </c>
      <c r="D34" s="29">
        <v>109</v>
      </c>
      <c r="E34" s="28">
        <v>79</v>
      </c>
    </row>
    <row r="35" spans="1:5">
      <c r="A35" s="27">
        <v>20</v>
      </c>
      <c r="B35" s="28" t="s">
        <v>28</v>
      </c>
      <c r="C35" s="28" t="s">
        <v>32</v>
      </c>
      <c r="D35" s="29">
        <v>108</v>
      </c>
      <c r="E35" s="28">
        <v>79</v>
      </c>
    </row>
    <row r="36" spans="1:5">
      <c r="A36" s="27">
        <v>21</v>
      </c>
      <c r="B36" s="28" t="s">
        <v>28</v>
      </c>
      <c r="C36" s="28" t="s">
        <v>33</v>
      </c>
      <c r="D36" s="29">
        <v>110</v>
      </c>
      <c r="E36" s="28">
        <v>68</v>
      </c>
    </row>
    <row r="37" spans="1:5">
      <c r="A37" s="27">
        <v>22</v>
      </c>
      <c r="B37" s="28" t="s">
        <v>28</v>
      </c>
      <c r="C37" s="28" t="s">
        <v>34</v>
      </c>
      <c r="D37" s="29">
        <v>109</v>
      </c>
      <c r="E37" s="28">
        <v>90</v>
      </c>
    </row>
    <row r="38" spans="1:5">
      <c r="A38" s="27">
        <v>23</v>
      </c>
      <c r="B38" s="28" t="s">
        <v>35</v>
      </c>
      <c r="C38" s="28" t="s">
        <v>36</v>
      </c>
      <c r="D38" s="29">
        <v>108</v>
      </c>
      <c r="E38" s="28">
        <v>69</v>
      </c>
    </row>
    <row r="39" spans="1:5">
      <c r="A39" s="27">
        <v>24</v>
      </c>
      <c r="B39" s="28" t="s">
        <v>35</v>
      </c>
      <c r="C39" s="28" t="s">
        <v>37</v>
      </c>
      <c r="D39" s="29">
        <v>106</v>
      </c>
      <c r="E39" s="28">
        <v>189</v>
      </c>
    </row>
    <row r="40" spans="1:5">
      <c r="A40" s="27">
        <v>25</v>
      </c>
      <c r="B40" s="28" t="s">
        <v>35</v>
      </c>
      <c r="C40" s="28" t="s">
        <v>38</v>
      </c>
      <c r="D40" s="29">
        <v>108</v>
      </c>
      <c r="E40" s="28">
        <v>58</v>
      </c>
    </row>
    <row r="41" spans="1:5">
      <c r="A41" s="27">
        <v>26</v>
      </c>
      <c r="B41" s="28" t="s">
        <v>35</v>
      </c>
      <c r="C41" s="28" t="s">
        <v>39</v>
      </c>
      <c r="D41" s="29">
        <v>108</v>
      </c>
      <c r="E41" s="28">
        <v>88</v>
      </c>
    </row>
    <row r="42" spans="1:5">
      <c r="A42" s="27">
        <v>27</v>
      </c>
      <c r="B42" s="28" t="s">
        <v>35</v>
      </c>
      <c r="C42" s="28" t="s">
        <v>40</v>
      </c>
      <c r="D42" s="29">
        <v>103</v>
      </c>
      <c r="E42" s="28">
        <v>348</v>
      </c>
    </row>
  </sheetData>
  <mergeCells count="3">
    <mergeCell ref="A4:G4"/>
    <mergeCell ref="A5:G5"/>
    <mergeCell ref="I6:O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topLeftCell="A42" workbookViewId="0">
      <selection activeCell="F37" sqref="F37"/>
    </sheetView>
  </sheetViews>
  <sheetFormatPr defaultColWidth="9" defaultRowHeight="14.4"/>
  <cols>
    <col min="1" max="1" width="10.44140625" customWidth="1"/>
    <col min="2" max="2" width="14.44140625" customWidth="1"/>
    <col min="3" max="3" width="19.88671875" customWidth="1"/>
    <col min="4" max="5" width="12.5546875" customWidth="1"/>
    <col min="6" max="6" width="18.33203125" customWidth="1"/>
    <col min="7" max="7" width="16.6640625" customWidth="1"/>
    <col min="8" max="8" width="11.88671875" customWidth="1"/>
  </cols>
  <sheetData>
    <row r="1" spans="1:8">
      <c r="A1" t="s">
        <v>54</v>
      </c>
      <c r="C1" s="1" t="s">
        <v>0</v>
      </c>
    </row>
    <row r="2" spans="1:8" ht="21">
      <c r="A2" s="41" t="s">
        <v>41</v>
      </c>
      <c r="B2" s="41"/>
      <c r="C2" s="41"/>
      <c r="D2" s="41"/>
      <c r="E2" s="41"/>
      <c r="F2" s="41"/>
      <c r="G2" s="41"/>
    </row>
    <row r="3" spans="1:8" ht="24" customHeight="1">
      <c r="A3" s="45" t="s">
        <v>42</v>
      </c>
      <c r="B3" s="45"/>
      <c r="C3" s="45"/>
      <c r="D3" s="45"/>
      <c r="E3" s="45"/>
      <c r="F3" s="45"/>
      <c r="G3" s="45"/>
    </row>
    <row r="5" spans="1:8" hidden="1">
      <c r="A5" s="8" t="s">
        <v>55</v>
      </c>
      <c r="B5" s="8" t="s">
        <v>56</v>
      </c>
      <c r="C5" s="8" t="s">
        <v>57</v>
      </c>
      <c r="D5" s="35" t="s">
        <v>58</v>
      </c>
      <c r="E5" s="8" t="s">
        <v>59</v>
      </c>
      <c r="F5" s="8" t="s">
        <v>60</v>
      </c>
      <c r="G5" s="36" t="s">
        <v>61</v>
      </c>
      <c r="H5" s="32"/>
    </row>
    <row r="6" spans="1:8" hidden="1">
      <c r="A6" s="9">
        <v>13129</v>
      </c>
      <c r="B6" s="10" t="s">
        <v>9</v>
      </c>
      <c r="C6" s="10" t="s">
        <v>10</v>
      </c>
      <c r="D6" s="37">
        <v>108.99</v>
      </c>
      <c r="E6" s="10" t="s">
        <v>62</v>
      </c>
      <c r="F6" s="10" t="s">
        <v>63</v>
      </c>
      <c r="G6" s="10">
        <v>78</v>
      </c>
    </row>
    <row r="7" spans="1:8" hidden="1">
      <c r="A7" s="9">
        <v>13358</v>
      </c>
      <c r="B7" s="10" t="s">
        <v>9</v>
      </c>
      <c r="C7" s="10" t="s">
        <v>11</v>
      </c>
      <c r="D7" s="37">
        <v>106.95</v>
      </c>
      <c r="E7" s="10" t="s">
        <v>64</v>
      </c>
      <c r="F7" s="10" t="s">
        <v>65</v>
      </c>
      <c r="G7" s="10">
        <v>35</v>
      </c>
    </row>
    <row r="8" spans="1:8" hidden="1">
      <c r="A8" s="9">
        <v>15688</v>
      </c>
      <c r="B8" s="10" t="s">
        <v>9</v>
      </c>
      <c r="C8" s="10" t="s">
        <v>12</v>
      </c>
      <c r="D8" s="37">
        <v>106.25</v>
      </c>
      <c r="E8" s="10" t="s">
        <v>66</v>
      </c>
      <c r="F8" s="10" t="s">
        <v>63</v>
      </c>
      <c r="G8" s="10">
        <v>60</v>
      </c>
    </row>
    <row r="9" spans="1:8" hidden="1">
      <c r="A9" s="9">
        <v>16555</v>
      </c>
      <c r="B9" s="10" t="s">
        <v>9</v>
      </c>
      <c r="C9" s="10" t="s">
        <v>13</v>
      </c>
      <c r="D9" s="37">
        <v>105.5</v>
      </c>
      <c r="E9" s="10" t="s">
        <v>64</v>
      </c>
      <c r="F9" s="10" t="s">
        <v>65</v>
      </c>
      <c r="G9" s="10">
        <v>20</v>
      </c>
    </row>
    <row r="10" spans="1:8" hidden="1">
      <c r="A10" s="9">
        <v>26787</v>
      </c>
      <c r="B10" s="10" t="s">
        <v>9</v>
      </c>
      <c r="C10" s="10" t="s">
        <v>14</v>
      </c>
      <c r="D10" s="37">
        <v>108.5</v>
      </c>
      <c r="E10" s="10" t="s">
        <v>62</v>
      </c>
      <c r="F10" s="10" t="s">
        <v>65</v>
      </c>
      <c r="G10" s="10">
        <v>90</v>
      </c>
    </row>
    <row r="11" spans="1:8" hidden="1">
      <c r="A11" s="9">
        <v>34793</v>
      </c>
      <c r="B11" s="10" t="s">
        <v>9</v>
      </c>
      <c r="C11" s="10" t="s">
        <v>15</v>
      </c>
      <c r="D11" s="37">
        <v>103.98</v>
      </c>
      <c r="E11" s="10" t="s">
        <v>64</v>
      </c>
      <c r="F11" s="10" t="s">
        <v>63</v>
      </c>
      <c r="G11" s="10">
        <v>113</v>
      </c>
    </row>
    <row r="12" spans="1:8" hidden="1">
      <c r="A12" s="9">
        <v>34982</v>
      </c>
      <c r="B12" s="10" t="s">
        <v>9</v>
      </c>
      <c r="C12" s="10" t="s">
        <v>16</v>
      </c>
      <c r="D12" s="37">
        <v>105.99</v>
      </c>
      <c r="E12" s="10" t="s">
        <v>66</v>
      </c>
      <c r="F12" s="10" t="s">
        <v>65</v>
      </c>
      <c r="G12" s="10">
        <v>102</v>
      </c>
    </row>
    <row r="13" spans="1:8" hidden="1">
      <c r="A13" s="9">
        <v>37803</v>
      </c>
      <c r="B13" s="10" t="s">
        <v>9</v>
      </c>
      <c r="C13" s="10" t="s">
        <v>17</v>
      </c>
      <c r="D13" s="37">
        <v>103.88</v>
      </c>
      <c r="E13" s="10" t="s">
        <v>64</v>
      </c>
      <c r="F13" s="10" t="s">
        <v>63</v>
      </c>
      <c r="G13" s="10">
        <v>173</v>
      </c>
    </row>
    <row r="14" spans="1:8" hidden="1">
      <c r="A14" s="9">
        <v>38675</v>
      </c>
      <c r="B14" s="10" t="s">
        <v>9</v>
      </c>
      <c r="C14" s="10" t="s">
        <v>18</v>
      </c>
      <c r="D14" s="37">
        <v>102.99</v>
      </c>
      <c r="E14" s="10" t="s">
        <v>66</v>
      </c>
      <c r="F14" s="10" t="s">
        <v>63</v>
      </c>
      <c r="G14" s="10">
        <v>75</v>
      </c>
    </row>
    <row r="15" spans="1:8" hidden="1">
      <c r="A15" s="9">
        <v>38700</v>
      </c>
      <c r="B15" s="10" t="s">
        <v>9</v>
      </c>
      <c r="C15" s="10" t="s">
        <v>19</v>
      </c>
      <c r="D15" s="37">
        <v>103.75</v>
      </c>
      <c r="E15" s="10" t="s">
        <v>64</v>
      </c>
      <c r="F15" s="10" t="s">
        <v>63</v>
      </c>
      <c r="G15" s="10">
        <v>93</v>
      </c>
    </row>
    <row r="16" spans="1:8" hidden="1">
      <c r="A16" s="9">
        <v>39704</v>
      </c>
      <c r="B16" s="10" t="s">
        <v>9</v>
      </c>
      <c r="C16" s="10" t="s">
        <v>20</v>
      </c>
      <c r="D16" s="37">
        <v>105.99</v>
      </c>
      <c r="E16" s="10" t="s">
        <v>62</v>
      </c>
      <c r="F16" s="10" t="s">
        <v>63</v>
      </c>
      <c r="G16" s="10">
        <v>58</v>
      </c>
    </row>
    <row r="17" spans="1:7" hidden="1">
      <c r="A17" s="9">
        <v>21683</v>
      </c>
      <c r="B17" s="10" t="s">
        <v>21</v>
      </c>
      <c r="C17" s="10" t="s">
        <v>22</v>
      </c>
      <c r="D17" s="37">
        <v>103.99</v>
      </c>
      <c r="E17" s="10" t="s">
        <v>66</v>
      </c>
      <c r="F17" s="10" t="s">
        <v>63</v>
      </c>
      <c r="G17" s="10">
        <v>75</v>
      </c>
    </row>
    <row r="18" spans="1:7" hidden="1">
      <c r="A18" s="9">
        <v>24896</v>
      </c>
      <c r="B18" s="10" t="s">
        <v>21</v>
      </c>
      <c r="C18" s="10" t="s">
        <v>23</v>
      </c>
      <c r="D18" s="37">
        <v>105.99</v>
      </c>
      <c r="E18" s="10" t="s">
        <v>66</v>
      </c>
      <c r="F18" s="10" t="s">
        <v>65</v>
      </c>
      <c r="G18" s="10">
        <v>159</v>
      </c>
    </row>
    <row r="19" spans="1:7" hidden="1">
      <c r="A19" s="9">
        <v>35690</v>
      </c>
      <c r="B19" s="10" t="s">
        <v>21</v>
      </c>
      <c r="C19" s="10" t="s">
        <v>24</v>
      </c>
      <c r="D19" s="37">
        <v>107.99</v>
      </c>
      <c r="E19" s="10" t="s">
        <v>62</v>
      </c>
      <c r="F19" s="10" t="s">
        <v>63</v>
      </c>
      <c r="G19" s="10">
        <v>170</v>
      </c>
    </row>
    <row r="20" spans="1:7" hidden="1">
      <c r="A20" s="9">
        <v>38744</v>
      </c>
      <c r="B20" s="10" t="s">
        <v>21</v>
      </c>
      <c r="C20" s="10" t="s">
        <v>25</v>
      </c>
      <c r="D20" s="37">
        <v>104.99</v>
      </c>
      <c r="E20" s="10" t="s">
        <v>66</v>
      </c>
      <c r="F20" s="10" t="s">
        <v>63</v>
      </c>
      <c r="G20" s="10">
        <v>45</v>
      </c>
    </row>
    <row r="21" spans="1:7" hidden="1">
      <c r="A21" s="9">
        <v>37845</v>
      </c>
      <c r="B21" s="10" t="s">
        <v>26</v>
      </c>
      <c r="C21" s="10" t="s">
        <v>27</v>
      </c>
      <c r="D21" s="37">
        <v>117.98</v>
      </c>
      <c r="E21" s="10" t="s">
        <v>62</v>
      </c>
      <c r="F21" s="10" t="s">
        <v>67</v>
      </c>
      <c r="G21" s="10">
        <v>113</v>
      </c>
    </row>
    <row r="22" spans="1:7" hidden="1">
      <c r="A22" s="9">
        <v>23677</v>
      </c>
      <c r="B22" s="10" t="s">
        <v>28</v>
      </c>
      <c r="C22" s="10" t="s">
        <v>29</v>
      </c>
      <c r="D22" s="37">
        <v>107.99</v>
      </c>
      <c r="E22" s="10" t="s">
        <v>62</v>
      </c>
      <c r="F22" s="10" t="s">
        <v>65</v>
      </c>
      <c r="G22" s="10">
        <v>68</v>
      </c>
    </row>
    <row r="23" spans="1:7" hidden="1">
      <c r="A23" s="9">
        <v>25844</v>
      </c>
      <c r="B23" s="10" t="s">
        <v>28</v>
      </c>
      <c r="C23" s="10" t="s">
        <v>30</v>
      </c>
      <c r="D23" s="37">
        <v>110.99</v>
      </c>
      <c r="E23" s="10" t="s">
        <v>66</v>
      </c>
      <c r="F23" s="10" t="s">
        <v>65</v>
      </c>
      <c r="G23" s="10">
        <v>179</v>
      </c>
    </row>
    <row r="24" spans="1:7" hidden="1">
      <c r="A24" s="9">
        <v>32544</v>
      </c>
      <c r="B24" s="10" t="s">
        <v>28</v>
      </c>
      <c r="C24" s="10" t="s">
        <v>31</v>
      </c>
      <c r="D24" s="37">
        <v>110.95</v>
      </c>
      <c r="E24" s="10" t="s">
        <v>62</v>
      </c>
      <c r="F24" s="10" t="s">
        <v>65</v>
      </c>
      <c r="G24" s="10">
        <v>81</v>
      </c>
    </row>
    <row r="25" spans="1:7" hidden="1">
      <c r="A25" s="9">
        <v>34266</v>
      </c>
      <c r="B25" s="10" t="s">
        <v>28</v>
      </c>
      <c r="C25" s="10" t="s">
        <v>32</v>
      </c>
      <c r="D25" s="37">
        <v>109.99</v>
      </c>
      <c r="E25" s="10" t="s">
        <v>68</v>
      </c>
      <c r="F25" s="10" t="s">
        <v>65</v>
      </c>
      <c r="G25" s="10">
        <v>81</v>
      </c>
    </row>
    <row r="26" spans="1:7" hidden="1">
      <c r="A26" s="9">
        <v>35988</v>
      </c>
      <c r="B26" s="10" t="s">
        <v>28</v>
      </c>
      <c r="C26" s="10" t="s">
        <v>33</v>
      </c>
      <c r="D26" s="37">
        <v>111.75</v>
      </c>
      <c r="E26" s="10" t="s">
        <v>62</v>
      </c>
      <c r="F26" s="10" t="s">
        <v>65</v>
      </c>
      <c r="G26" s="10">
        <v>70</v>
      </c>
    </row>
    <row r="27" spans="1:7" hidden="1">
      <c r="A27" s="9">
        <v>36820</v>
      </c>
      <c r="B27" s="10" t="s">
        <v>28</v>
      </c>
      <c r="C27" s="10" t="s">
        <v>34</v>
      </c>
      <c r="D27" s="37">
        <v>110.95</v>
      </c>
      <c r="E27" s="10" t="s">
        <v>62</v>
      </c>
      <c r="F27" s="10" t="s">
        <v>65</v>
      </c>
      <c r="G27" s="10">
        <v>92</v>
      </c>
    </row>
    <row r="28" spans="1:7" hidden="1">
      <c r="A28" s="9">
        <v>23688</v>
      </c>
      <c r="B28" s="10" t="s">
        <v>35</v>
      </c>
      <c r="C28" s="10" t="s">
        <v>36</v>
      </c>
      <c r="D28" s="37">
        <v>109.95</v>
      </c>
      <c r="E28" s="10" t="s">
        <v>62</v>
      </c>
      <c r="F28" s="10" t="s">
        <v>63</v>
      </c>
      <c r="G28" s="10">
        <v>71</v>
      </c>
    </row>
    <row r="29" spans="1:7" hidden="1">
      <c r="A29" s="9">
        <v>34878</v>
      </c>
      <c r="B29" s="10" t="s">
        <v>35</v>
      </c>
      <c r="C29" s="10" t="s">
        <v>37</v>
      </c>
      <c r="D29" s="37">
        <v>107.78</v>
      </c>
      <c r="E29" s="10" t="s">
        <v>62</v>
      </c>
      <c r="F29" s="10" t="s">
        <v>65</v>
      </c>
      <c r="G29" s="10">
        <v>191</v>
      </c>
    </row>
    <row r="30" spans="1:7" hidden="1">
      <c r="A30" s="9">
        <v>25678</v>
      </c>
      <c r="B30" s="10" t="s">
        <v>35</v>
      </c>
      <c r="C30" s="10" t="s">
        <v>38</v>
      </c>
      <c r="D30" s="37">
        <v>109.75</v>
      </c>
      <c r="E30" s="10" t="s">
        <v>62</v>
      </c>
      <c r="F30" s="10" t="s">
        <v>63</v>
      </c>
      <c r="G30" s="10">
        <v>60</v>
      </c>
    </row>
    <row r="31" spans="1:7" hidden="1">
      <c r="A31" s="9">
        <v>42599</v>
      </c>
      <c r="B31" s="10" t="s">
        <v>35</v>
      </c>
      <c r="C31" s="10" t="s">
        <v>39</v>
      </c>
      <c r="D31" s="37">
        <v>109.98</v>
      </c>
      <c r="E31" s="10" t="s">
        <v>62</v>
      </c>
      <c r="F31" s="10" t="s">
        <v>65</v>
      </c>
      <c r="G31" s="10">
        <v>90</v>
      </c>
    </row>
    <row r="32" spans="1:7" hidden="1">
      <c r="A32" s="9">
        <v>43153</v>
      </c>
      <c r="B32" s="10" t="s">
        <v>35</v>
      </c>
      <c r="C32" s="10" t="s">
        <v>40</v>
      </c>
      <c r="D32" s="37">
        <v>104.99</v>
      </c>
      <c r="E32" s="10" t="s">
        <v>64</v>
      </c>
      <c r="F32" s="10" t="s">
        <v>65</v>
      </c>
      <c r="G32" s="10">
        <v>350</v>
      </c>
    </row>
    <row r="34" spans="3:16">
      <c r="C34" s="1" t="s">
        <v>44</v>
      </c>
      <c r="D34">
        <f>'5 functions'!G7</f>
        <v>871</v>
      </c>
      <c r="E34" s="38">
        <f>D34/D39</f>
        <v>0.31846435100548448</v>
      </c>
    </row>
    <row r="35" spans="3:16">
      <c r="C35" s="1" t="s">
        <v>46</v>
      </c>
      <c r="D35">
        <f>'5 functions'!G8</f>
        <v>441</v>
      </c>
      <c r="E35" s="38">
        <f>D35/D39</f>
        <v>0.16124314442413162</v>
      </c>
    </row>
    <row r="36" spans="3:16">
      <c r="C36" s="1" t="s">
        <v>48</v>
      </c>
      <c r="D36">
        <f>'5 functions'!G9</f>
        <v>112</v>
      </c>
      <c r="E36" s="38">
        <f>D36/D39</f>
        <v>4.0950639853747715E-2</v>
      </c>
    </row>
    <row r="37" spans="3:16">
      <c r="C37" s="1" t="s">
        <v>50</v>
      </c>
      <c r="D37">
        <f>'5 functions'!G10</f>
        <v>559</v>
      </c>
      <c r="E37" s="38">
        <f>D37/D39</f>
        <v>0.20438756855575868</v>
      </c>
    </row>
    <row r="38" spans="3:16">
      <c r="C38" s="1" t="s">
        <v>52</v>
      </c>
      <c r="D38">
        <f>'5 functions'!G11</f>
        <v>752</v>
      </c>
      <c r="E38" s="38">
        <f>D38/D39</f>
        <v>0.27495429616087752</v>
      </c>
    </row>
    <row r="39" spans="3:16">
      <c r="C39" s="1" t="s">
        <v>69</v>
      </c>
      <c r="D39" s="39">
        <f>SUM(D34:D38)</f>
        <v>2735</v>
      </c>
      <c r="E39" s="38">
        <f>D39/D39</f>
        <v>1</v>
      </c>
    </row>
    <row r="41" spans="3:16">
      <c r="H41" s="44" t="s">
        <v>70</v>
      </c>
      <c r="I41" s="46"/>
      <c r="J41" s="46"/>
      <c r="K41" s="46"/>
      <c r="L41" s="46"/>
      <c r="M41" s="46"/>
      <c r="N41" s="46"/>
      <c r="O41" s="46"/>
      <c r="P41" s="46"/>
    </row>
    <row r="42" spans="3:16">
      <c r="H42" s="46"/>
      <c r="I42" s="46"/>
      <c r="J42" s="46"/>
      <c r="K42" s="46"/>
      <c r="L42" s="46"/>
      <c r="M42" s="46"/>
      <c r="N42" s="46"/>
      <c r="O42" s="46"/>
      <c r="P42" s="46"/>
    </row>
    <row r="43" spans="3:16">
      <c r="H43" s="46"/>
      <c r="I43" s="46"/>
      <c r="J43" s="46"/>
      <c r="K43" s="46"/>
      <c r="L43" s="46"/>
      <c r="M43" s="46"/>
      <c r="N43" s="46"/>
      <c r="O43" s="46"/>
      <c r="P43" s="46"/>
    </row>
  </sheetData>
  <mergeCells count="3">
    <mergeCell ref="A2:G2"/>
    <mergeCell ref="A3:G3"/>
    <mergeCell ref="H41:P4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N37"/>
  <sheetViews>
    <sheetView topLeftCell="A4" workbookViewId="0">
      <selection activeCell="H6" sqref="H6:N8"/>
    </sheetView>
  </sheetViews>
  <sheetFormatPr defaultColWidth="9" defaultRowHeight="14.4"/>
  <cols>
    <col min="1" max="1" width="10.44140625" customWidth="1"/>
    <col min="2" max="2" width="14.44140625" customWidth="1"/>
    <col min="3" max="3" width="19.88671875" customWidth="1"/>
    <col min="4" max="5" width="12.5546875" customWidth="1"/>
    <col min="6" max="6" width="18.33203125" customWidth="1"/>
    <col min="7" max="7" width="16.6640625" customWidth="1"/>
    <col min="8" max="8" width="11.88671875" customWidth="1"/>
  </cols>
  <sheetData>
    <row r="1" spans="1:14">
      <c r="A1" s="1" t="s">
        <v>0</v>
      </c>
    </row>
    <row r="2" spans="1:14" ht="34.5" customHeight="1">
      <c r="A2" s="41" t="s">
        <v>41</v>
      </c>
      <c r="B2" s="41"/>
      <c r="C2" s="41"/>
      <c r="D2" s="41"/>
      <c r="E2" s="41"/>
      <c r="F2" s="41"/>
      <c r="G2" s="41"/>
    </row>
    <row r="3" spans="1:14" ht="23.25" customHeight="1">
      <c r="A3" s="45" t="s">
        <v>42</v>
      </c>
      <c r="B3" s="45"/>
      <c r="C3" s="45"/>
      <c r="D3" s="45"/>
      <c r="E3" s="45"/>
      <c r="F3" s="45"/>
      <c r="G3" s="45"/>
    </row>
    <row r="5" spans="1:14">
      <c r="C5" s="1"/>
      <c r="D5" s="21"/>
      <c r="F5" s="1"/>
    </row>
    <row r="6" spans="1:14">
      <c r="C6" s="1"/>
      <c r="D6" s="22"/>
      <c r="F6" s="1"/>
      <c r="H6" s="47" t="s">
        <v>71</v>
      </c>
      <c r="I6" s="47"/>
      <c r="J6" s="47"/>
      <c r="K6" s="47"/>
      <c r="L6" s="47"/>
      <c r="M6" s="47"/>
      <c r="N6" s="47"/>
    </row>
    <row r="7" spans="1:14">
      <c r="C7" s="1"/>
      <c r="D7" s="22"/>
      <c r="F7" s="1"/>
      <c r="H7" s="47"/>
      <c r="I7" s="47"/>
      <c r="J7" s="47"/>
      <c r="K7" s="47"/>
      <c r="L7" s="47"/>
      <c r="M7" s="47"/>
      <c r="N7" s="47"/>
    </row>
    <row r="8" spans="1:14">
      <c r="C8" s="1"/>
      <c r="D8" s="22"/>
      <c r="F8" s="1"/>
      <c r="H8" s="47"/>
      <c r="I8" s="47"/>
      <c r="J8" s="47"/>
      <c r="K8" s="47"/>
      <c r="L8" s="47"/>
      <c r="M8" s="47"/>
      <c r="N8" s="47"/>
    </row>
    <row r="9" spans="1:14">
      <c r="C9" s="1"/>
      <c r="D9" s="22"/>
      <c r="F9" s="1"/>
    </row>
    <row r="10" spans="1:14">
      <c r="A10" s="23" t="s">
        <v>5</v>
      </c>
      <c r="B10" s="23" t="s">
        <v>6</v>
      </c>
      <c r="C10" s="23" t="s">
        <v>0</v>
      </c>
      <c r="D10" s="24" t="s">
        <v>7</v>
      </c>
      <c r="E10" s="25" t="s">
        <v>8</v>
      </c>
      <c r="F10" s="1"/>
      <c r="G10" s="21"/>
    </row>
    <row r="11" spans="1:14">
      <c r="A11" s="27">
        <v>1</v>
      </c>
      <c r="B11" s="28" t="s">
        <v>9</v>
      </c>
      <c r="C11" s="28" t="s">
        <v>10</v>
      </c>
      <c r="D11" s="29">
        <v>107</v>
      </c>
      <c r="E11" s="28">
        <v>76</v>
      </c>
      <c r="G11" s="21"/>
    </row>
    <row r="12" spans="1:14" hidden="1">
      <c r="A12" s="27">
        <v>2</v>
      </c>
      <c r="B12" s="28" t="s">
        <v>9</v>
      </c>
      <c r="C12" s="28" t="s">
        <v>11</v>
      </c>
      <c r="D12" s="29">
        <v>106</v>
      </c>
      <c r="E12" s="28">
        <v>33</v>
      </c>
      <c r="H12" s="32"/>
    </row>
    <row r="13" spans="1:14" hidden="1">
      <c r="A13" s="27">
        <v>3</v>
      </c>
      <c r="B13" s="28" t="s">
        <v>9</v>
      </c>
      <c r="C13" s="28" t="s">
        <v>12</v>
      </c>
      <c r="D13" s="29">
        <v>105</v>
      </c>
      <c r="E13" s="28">
        <v>57</v>
      </c>
    </row>
    <row r="14" spans="1:14" hidden="1">
      <c r="A14" s="27">
        <v>4</v>
      </c>
      <c r="B14" s="28" t="s">
        <v>9</v>
      </c>
      <c r="C14" s="28" t="s">
        <v>13</v>
      </c>
      <c r="D14" s="29">
        <v>104</v>
      </c>
      <c r="E14" s="28">
        <v>17</v>
      </c>
    </row>
    <row r="15" spans="1:14" hidden="1">
      <c r="A15" s="27">
        <v>5</v>
      </c>
      <c r="B15" s="28" t="s">
        <v>9</v>
      </c>
      <c r="C15" s="28" t="s">
        <v>14</v>
      </c>
      <c r="D15" s="29">
        <v>107</v>
      </c>
      <c r="E15" s="28">
        <v>87</v>
      </c>
    </row>
    <row r="16" spans="1:14" hidden="1">
      <c r="A16" s="27">
        <v>6</v>
      </c>
      <c r="B16" s="28" t="s">
        <v>9</v>
      </c>
      <c r="C16" s="28" t="s">
        <v>15</v>
      </c>
      <c r="D16" s="29">
        <v>102</v>
      </c>
      <c r="E16" s="28">
        <v>110</v>
      </c>
    </row>
    <row r="17" spans="1:5" hidden="1">
      <c r="A17" s="27">
        <v>7</v>
      </c>
      <c r="B17" s="28" t="s">
        <v>9</v>
      </c>
      <c r="C17" s="28" t="s">
        <v>16</v>
      </c>
      <c r="D17" s="29">
        <v>104</v>
      </c>
      <c r="E17" s="28">
        <v>100</v>
      </c>
    </row>
    <row r="18" spans="1:5" hidden="1">
      <c r="A18" s="27">
        <v>8</v>
      </c>
      <c r="B18" s="28" t="s">
        <v>9</v>
      </c>
      <c r="C18" s="28" t="s">
        <v>17</v>
      </c>
      <c r="D18" s="29">
        <v>102</v>
      </c>
      <c r="E18" s="28">
        <v>171</v>
      </c>
    </row>
    <row r="19" spans="1:5">
      <c r="A19" s="27">
        <v>9</v>
      </c>
      <c r="B19" s="28" t="s">
        <v>9</v>
      </c>
      <c r="C19" s="28" t="s">
        <v>18</v>
      </c>
      <c r="D19" s="29">
        <v>101</v>
      </c>
      <c r="E19" s="28">
        <v>73</v>
      </c>
    </row>
    <row r="20" spans="1:5" hidden="1">
      <c r="A20" s="27">
        <v>10</v>
      </c>
      <c r="B20" s="28" t="s">
        <v>9</v>
      </c>
      <c r="C20" s="28" t="s">
        <v>19</v>
      </c>
      <c r="D20" s="29">
        <v>102</v>
      </c>
      <c r="E20" s="28">
        <v>91</v>
      </c>
    </row>
    <row r="21" spans="1:5" hidden="1">
      <c r="A21" s="27">
        <v>11</v>
      </c>
      <c r="B21" s="28" t="s">
        <v>9</v>
      </c>
      <c r="C21" s="28" t="s">
        <v>20</v>
      </c>
      <c r="D21" s="29">
        <v>104</v>
      </c>
      <c r="E21" s="28">
        <v>56</v>
      </c>
    </row>
    <row r="22" spans="1:5">
      <c r="A22" s="27">
        <v>12</v>
      </c>
      <c r="B22" s="28" t="s">
        <v>21</v>
      </c>
      <c r="C22" s="28" t="s">
        <v>22</v>
      </c>
      <c r="D22" s="29">
        <v>102</v>
      </c>
      <c r="E22" s="28">
        <v>73</v>
      </c>
    </row>
    <row r="23" spans="1:5" hidden="1">
      <c r="A23" s="27">
        <v>13</v>
      </c>
      <c r="B23" s="28" t="s">
        <v>21</v>
      </c>
      <c r="C23" s="28" t="s">
        <v>23</v>
      </c>
      <c r="D23" s="29">
        <v>104</v>
      </c>
      <c r="E23" s="28">
        <v>157</v>
      </c>
    </row>
    <row r="24" spans="1:5" hidden="1">
      <c r="A24" s="27">
        <v>14</v>
      </c>
      <c r="B24" s="28" t="s">
        <v>21</v>
      </c>
      <c r="C24" s="28" t="s">
        <v>24</v>
      </c>
      <c r="D24" s="29">
        <v>106</v>
      </c>
      <c r="E24" s="28">
        <v>168</v>
      </c>
    </row>
    <row r="25" spans="1:5" hidden="1">
      <c r="A25" s="27">
        <v>15</v>
      </c>
      <c r="B25" s="28" t="s">
        <v>21</v>
      </c>
      <c r="C25" s="28" t="s">
        <v>25</v>
      </c>
      <c r="D25" s="29">
        <v>103</v>
      </c>
      <c r="E25" s="28">
        <v>43</v>
      </c>
    </row>
    <row r="26" spans="1:5" hidden="1">
      <c r="A26" s="27">
        <v>16</v>
      </c>
      <c r="B26" s="28" t="s">
        <v>26</v>
      </c>
      <c r="C26" s="28" t="s">
        <v>27</v>
      </c>
      <c r="D26" s="29">
        <v>116</v>
      </c>
      <c r="E26" s="28">
        <v>112</v>
      </c>
    </row>
    <row r="27" spans="1:5" hidden="1">
      <c r="A27" s="27">
        <v>17</v>
      </c>
      <c r="B27" s="28" t="s">
        <v>28</v>
      </c>
      <c r="C27" s="28" t="s">
        <v>29</v>
      </c>
      <c r="D27" s="29">
        <v>106</v>
      </c>
      <c r="E27" s="28">
        <v>66</v>
      </c>
    </row>
    <row r="28" spans="1:5" hidden="1">
      <c r="A28" s="27">
        <v>18</v>
      </c>
      <c r="B28" s="28" t="s">
        <v>28</v>
      </c>
      <c r="C28" s="28" t="s">
        <v>30</v>
      </c>
      <c r="D28" s="29">
        <v>109</v>
      </c>
      <c r="E28" s="28">
        <v>177</v>
      </c>
    </row>
    <row r="29" spans="1:5" hidden="1">
      <c r="A29" s="27">
        <v>19</v>
      </c>
      <c r="B29" s="28" t="s">
        <v>28</v>
      </c>
      <c r="C29" s="28" t="s">
        <v>31</v>
      </c>
      <c r="D29" s="29">
        <v>109</v>
      </c>
      <c r="E29" s="28">
        <v>79</v>
      </c>
    </row>
    <row r="30" spans="1:5" hidden="1">
      <c r="A30" s="27">
        <v>20</v>
      </c>
      <c r="B30" s="28" t="s">
        <v>28</v>
      </c>
      <c r="C30" s="28" t="s">
        <v>32</v>
      </c>
      <c r="D30" s="29">
        <v>108</v>
      </c>
      <c r="E30" s="28">
        <v>79</v>
      </c>
    </row>
    <row r="31" spans="1:5" hidden="1">
      <c r="A31" s="27">
        <v>21</v>
      </c>
      <c r="B31" s="28" t="s">
        <v>28</v>
      </c>
      <c r="C31" s="28" t="s">
        <v>33</v>
      </c>
      <c r="D31" s="29">
        <v>110</v>
      </c>
      <c r="E31" s="28">
        <v>68</v>
      </c>
    </row>
    <row r="32" spans="1:5" hidden="1">
      <c r="A32" s="27">
        <v>22</v>
      </c>
      <c r="B32" s="28" t="s">
        <v>28</v>
      </c>
      <c r="C32" s="28" t="s">
        <v>34</v>
      </c>
      <c r="D32" s="29">
        <v>109</v>
      </c>
      <c r="E32" s="28">
        <v>90</v>
      </c>
    </row>
    <row r="33" spans="1:5" hidden="1">
      <c r="A33" s="27">
        <v>23</v>
      </c>
      <c r="B33" s="28" t="s">
        <v>35</v>
      </c>
      <c r="C33" s="28" t="s">
        <v>36</v>
      </c>
      <c r="D33" s="29">
        <v>108</v>
      </c>
      <c r="E33" s="28">
        <v>69</v>
      </c>
    </row>
    <row r="34" spans="1:5" hidden="1">
      <c r="A34" s="27">
        <v>24</v>
      </c>
      <c r="B34" s="28" t="s">
        <v>35</v>
      </c>
      <c r="C34" s="28" t="s">
        <v>37</v>
      </c>
      <c r="D34" s="29">
        <v>106</v>
      </c>
      <c r="E34" s="28">
        <v>189</v>
      </c>
    </row>
    <row r="35" spans="1:5" hidden="1">
      <c r="A35" s="27">
        <v>25</v>
      </c>
      <c r="B35" s="28" t="s">
        <v>35</v>
      </c>
      <c r="C35" s="28" t="s">
        <v>38</v>
      </c>
      <c r="D35" s="29">
        <v>108</v>
      </c>
      <c r="E35" s="28">
        <v>58</v>
      </c>
    </row>
    <row r="36" spans="1:5" hidden="1">
      <c r="A36" s="27">
        <v>26</v>
      </c>
      <c r="B36" s="28" t="s">
        <v>35</v>
      </c>
      <c r="C36" s="28" t="s">
        <v>39</v>
      </c>
      <c r="D36" s="29">
        <v>108</v>
      </c>
      <c r="E36" s="28">
        <v>88</v>
      </c>
    </row>
    <row r="37" spans="1:5" hidden="1">
      <c r="A37" s="27">
        <v>27</v>
      </c>
      <c r="B37" s="28" t="s">
        <v>35</v>
      </c>
      <c r="C37" s="28" t="s">
        <v>40</v>
      </c>
      <c r="D37" s="29">
        <v>103</v>
      </c>
      <c r="E37" s="28">
        <v>348</v>
      </c>
    </row>
  </sheetData>
  <autoFilter ref="E11:E37">
    <filterColumn colId="0">
      <filters>
        <filter val="73"/>
      </filters>
    </filterColumn>
  </autoFilter>
  <mergeCells count="3">
    <mergeCell ref="A2:G2"/>
    <mergeCell ref="A3:G3"/>
    <mergeCell ref="H6:N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opLeftCell="A25" workbookViewId="0">
      <selection activeCell="D32" sqref="D32"/>
    </sheetView>
  </sheetViews>
  <sheetFormatPr defaultColWidth="9" defaultRowHeight="14.4"/>
  <cols>
    <col min="1" max="1" width="10.44140625" customWidth="1"/>
    <col min="2" max="2" width="14.44140625" customWidth="1"/>
    <col min="3" max="3" width="19.88671875" customWidth="1"/>
    <col min="4" max="5" width="12.5546875" customWidth="1"/>
    <col min="6" max="6" width="18.33203125" customWidth="1"/>
    <col min="7" max="7" width="16.6640625" customWidth="1"/>
    <col min="8" max="8" width="11.88671875" customWidth="1"/>
    <col min="14" max="14" width="10.88671875" customWidth="1"/>
  </cols>
  <sheetData>
    <row r="1" spans="1:14">
      <c r="A1" s="1" t="s">
        <v>0</v>
      </c>
    </row>
    <row r="3" spans="1:14" ht="34.5" customHeight="1">
      <c r="A3" s="41" t="s">
        <v>41</v>
      </c>
      <c r="B3" s="41"/>
      <c r="C3" s="41"/>
      <c r="D3" s="41"/>
      <c r="E3" s="41"/>
      <c r="F3" s="41"/>
      <c r="G3" s="41"/>
    </row>
    <row r="4" spans="1:14" ht="23.25" customHeight="1">
      <c r="A4" s="45" t="s">
        <v>42</v>
      </c>
      <c r="B4" s="45"/>
      <c r="C4" s="45"/>
      <c r="D4" s="45"/>
      <c r="E4" s="45"/>
      <c r="F4" s="45"/>
      <c r="G4" s="45"/>
    </row>
    <row r="6" spans="1:14">
      <c r="C6" s="1"/>
      <c r="D6" s="21"/>
      <c r="F6" s="1"/>
      <c r="I6" s="44" t="s">
        <v>72</v>
      </c>
      <c r="J6" s="44"/>
      <c r="K6" s="44"/>
      <c r="L6" s="44"/>
      <c r="M6" s="44"/>
      <c r="N6" s="44"/>
    </row>
    <row r="7" spans="1:14">
      <c r="C7" s="1"/>
      <c r="D7" s="22"/>
      <c r="F7" s="1"/>
      <c r="I7" s="44"/>
      <c r="J7" s="44"/>
      <c r="K7" s="44"/>
      <c r="L7" s="44"/>
      <c r="M7" s="44"/>
      <c r="N7" s="44"/>
    </row>
    <row r="8" spans="1:14">
      <c r="C8" s="1"/>
      <c r="D8" s="22"/>
      <c r="F8" s="1"/>
      <c r="I8" s="44"/>
      <c r="J8" s="44"/>
      <c r="K8" s="44"/>
      <c r="L8" s="44"/>
      <c r="M8" s="44"/>
      <c r="N8" s="44"/>
    </row>
    <row r="9" spans="1:14">
      <c r="C9" s="1"/>
      <c r="D9" s="22"/>
      <c r="F9" s="1"/>
      <c r="I9" s="44"/>
      <c r="J9" s="44"/>
      <c r="K9" s="44"/>
      <c r="L9" s="44"/>
      <c r="M9" s="44"/>
      <c r="N9" s="44"/>
    </row>
    <row r="10" spans="1:14">
      <c r="C10" s="1"/>
      <c r="D10" s="22"/>
      <c r="F10" s="1"/>
      <c r="I10" s="44"/>
      <c r="J10" s="44"/>
      <c r="K10" s="44"/>
      <c r="L10" s="44"/>
      <c r="M10" s="44"/>
      <c r="N10" s="44"/>
    </row>
    <row r="11" spans="1:14">
      <c r="F11" s="1"/>
      <c r="G11" s="21"/>
      <c r="I11" s="44"/>
      <c r="J11" s="44"/>
      <c r="K11" s="44"/>
      <c r="L11" s="44"/>
      <c r="M11" s="44"/>
      <c r="N11" s="44"/>
    </row>
    <row r="12" spans="1:14">
      <c r="G12" s="21"/>
      <c r="I12" s="44"/>
      <c r="J12" s="44"/>
      <c r="K12" s="44"/>
      <c r="L12" s="44"/>
      <c r="M12" s="44"/>
      <c r="N12" s="44"/>
    </row>
    <row r="13" spans="1:14">
      <c r="A13" s="23" t="s">
        <v>5</v>
      </c>
      <c r="B13" s="23" t="s">
        <v>6</v>
      </c>
      <c r="C13" s="23" t="s">
        <v>0</v>
      </c>
      <c r="D13" s="24" t="s">
        <v>7</v>
      </c>
      <c r="E13" s="25" t="s">
        <v>8</v>
      </c>
      <c r="H13" s="32"/>
    </row>
    <row r="14" spans="1:14">
      <c r="A14" s="27">
        <v>4</v>
      </c>
      <c r="B14" s="28" t="s">
        <v>9</v>
      </c>
      <c r="C14" s="28" t="s">
        <v>13</v>
      </c>
      <c r="D14" s="29">
        <v>104</v>
      </c>
      <c r="E14" s="20">
        <v>17</v>
      </c>
    </row>
    <row r="15" spans="1:14">
      <c r="A15" s="27">
        <v>2</v>
      </c>
      <c r="B15" s="28" t="s">
        <v>9</v>
      </c>
      <c r="C15" s="28" t="s">
        <v>11</v>
      </c>
      <c r="D15" s="29">
        <v>106</v>
      </c>
      <c r="E15" s="20">
        <v>33</v>
      </c>
    </row>
    <row r="16" spans="1:14">
      <c r="A16" s="27">
        <v>15</v>
      </c>
      <c r="B16" s="28" t="s">
        <v>21</v>
      </c>
      <c r="C16" s="28" t="s">
        <v>25</v>
      </c>
      <c r="D16" s="29">
        <v>103</v>
      </c>
      <c r="E16" s="20">
        <v>43</v>
      </c>
    </row>
    <row r="17" spans="1:5">
      <c r="A17" s="27">
        <v>11</v>
      </c>
      <c r="B17" s="28" t="s">
        <v>9</v>
      </c>
      <c r="C17" s="28" t="s">
        <v>20</v>
      </c>
      <c r="D17" s="29">
        <v>104</v>
      </c>
      <c r="E17" s="20">
        <v>56</v>
      </c>
    </row>
    <row r="18" spans="1:5">
      <c r="A18" s="27">
        <v>3</v>
      </c>
      <c r="B18" s="28" t="s">
        <v>9</v>
      </c>
      <c r="C18" s="28" t="s">
        <v>12</v>
      </c>
      <c r="D18" s="29">
        <v>105</v>
      </c>
      <c r="E18" s="20">
        <v>57</v>
      </c>
    </row>
    <row r="19" spans="1:5">
      <c r="A19" s="27">
        <v>25</v>
      </c>
      <c r="B19" s="28" t="s">
        <v>35</v>
      </c>
      <c r="C19" s="28" t="s">
        <v>38</v>
      </c>
      <c r="D19" s="29">
        <v>108</v>
      </c>
      <c r="E19" s="20">
        <v>58</v>
      </c>
    </row>
    <row r="20" spans="1:5">
      <c r="A20" s="27">
        <v>17</v>
      </c>
      <c r="B20" s="28" t="s">
        <v>28</v>
      </c>
      <c r="C20" s="28" t="s">
        <v>29</v>
      </c>
      <c r="D20" s="29">
        <v>106</v>
      </c>
      <c r="E20" s="20">
        <v>66</v>
      </c>
    </row>
    <row r="21" spans="1:5">
      <c r="A21" s="27">
        <v>21</v>
      </c>
      <c r="B21" s="28" t="s">
        <v>28</v>
      </c>
      <c r="C21" s="28" t="s">
        <v>33</v>
      </c>
      <c r="D21" s="29">
        <v>110</v>
      </c>
      <c r="E21" s="20">
        <v>68</v>
      </c>
    </row>
    <row r="22" spans="1:5">
      <c r="A22" s="27">
        <v>23</v>
      </c>
      <c r="B22" s="28" t="s">
        <v>35</v>
      </c>
      <c r="C22" s="28" t="s">
        <v>36</v>
      </c>
      <c r="D22" s="29">
        <v>108</v>
      </c>
      <c r="E22" s="20">
        <v>69</v>
      </c>
    </row>
    <row r="23" spans="1:5">
      <c r="A23" s="27">
        <v>9</v>
      </c>
      <c r="B23" s="28" t="s">
        <v>9</v>
      </c>
      <c r="C23" s="28" t="s">
        <v>18</v>
      </c>
      <c r="D23" s="29">
        <v>101</v>
      </c>
      <c r="E23" s="20">
        <v>73</v>
      </c>
    </row>
    <row r="24" spans="1:5">
      <c r="A24" s="27">
        <v>12</v>
      </c>
      <c r="B24" s="28" t="s">
        <v>21</v>
      </c>
      <c r="C24" s="28" t="s">
        <v>22</v>
      </c>
      <c r="D24" s="29">
        <v>102</v>
      </c>
      <c r="E24" s="20">
        <v>73</v>
      </c>
    </row>
    <row r="25" spans="1:5">
      <c r="A25" s="27">
        <v>1</v>
      </c>
      <c r="B25" s="28" t="s">
        <v>9</v>
      </c>
      <c r="C25" s="28" t="s">
        <v>10</v>
      </c>
      <c r="D25" s="29">
        <v>107</v>
      </c>
      <c r="E25" s="20">
        <v>76</v>
      </c>
    </row>
    <row r="26" spans="1:5">
      <c r="A26" s="27">
        <v>19</v>
      </c>
      <c r="B26" s="28" t="s">
        <v>28</v>
      </c>
      <c r="C26" s="28" t="s">
        <v>31</v>
      </c>
      <c r="D26" s="29">
        <v>109</v>
      </c>
      <c r="E26" s="20">
        <v>79</v>
      </c>
    </row>
    <row r="27" spans="1:5">
      <c r="A27" s="27">
        <v>20</v>
      </c>
      <c r="B27" s="28" t="s">
        <v>28</v>
      </c>
      <c r="C27" s="28" t="s">
        <v>32</v>
      </c>
      <c r="D27" s="29">
        <v>108</v>
      </c>
      <c r="E27" s="20">
        <v>79</v>
      </c>
    </row>
    <row r="28" spans="1:5">
      <c r="A28" s="27">
        <v>5</v>
      </c>
      <c r="B28" s="28" t="s">
        <v>9</v>
      </c>
      <c r="C28" s="28" t="s">
        <v>14</v>
      </c>
      <c r="D28" s="29">
        <v>107</v>
      </c>
      <c r="E28" s="20">
        <v>87</v>
      </c>
    </row>
    <row r="29" spans="1:5">
      <c r="A29" s="27">
        <v>26</v>
      </c>
      <c r="B29" s="28" t="s">
        <v>35</v>
      </c>
      <c r="C29" s="28" t="s">
        <v>39</v>
      </c>
      <c r="D29" s="29">
        <v>108</v>
      </c>
      <c r="E29" s="20">
        <v>88</v>
      </c>
    </row>
    <row r="30" spans="1:5">
      <c r="A30" s="27">
        <v>22</v>
      </c>
      <c r="B30" s="28" t="s">
        <v>28</v>
      </c>
      <c r="C30" s="28" t="s">
        <v>34</v>
      </c>
      <c r="D30" s="29">
        <v>109</v>
      </c>
      <c r="E30" s="20">
        <v>90</v>
      </c>
    </row>
    <row r="31" spans="1:5">
      <c r="A31" s="27">
        <v>10</v>
      </c>
      <c r="B31" s="28" t="s">
        <v>9</v>
      </c>
      <c r="C31" s="28" t="s">
        <v>19</v>
      </c>
      <c r="D31" s="29">
        <v>102</v>
      </c>
      <c r="E31" s="20">
        <v>91</v>
      </c>
    </row>
    <row r="32" spans="1:5">
      <c r="A32" s="27">
        <v>7</v>
      </c>
      <c r="B32" s="28" t="s">
        <v>9</v>
      </c>
      <c r="C32" s="28" t="s">
        <v>16</v>
      </c>
      <c r="D32" s="29">
        <v>104</v>
      </c>
      <c r="E32" s="20">
        <v>100</v>
      </c>
    </row>
    <row r="33" spans="1:5">
      <c r="A33" s="27">
        <v>6</v>
      </c>
      <c r="B33" s="28" t="s">
        <v>9</v>
      </c>
      <c r="C33" s="28" t="s">
        <v>15</v>
      </c>
      <c r="D33" s="29">
        <v>102</v>
      </c>
      <c r="E33" s="20">
        <v>110</v>
      </c>
    </row>
    <row r="34" spans="1:5">
      <c r="A34" s="27">
        <v>16</v>
      </c>
      <c r="B34" s="28" t="s">
        <v>26</v>
      </c>
      <c r="C34" s="28" t="s">
        <v>27</v>
      </c>
      <c r="D34" s="29">
        <v>116</v>
      </c>
      <c r="E34" s="20">
        <v>112</v>
      </c>
    </row>
    <row r="35" spans="1:5">
      <c r="A35" s="27">
        <v>13</v>
      </c>
      <c r="B35" s="28" t="s">
        <v>21</v>
      </c>
      <c r="C35" s="28" t="s">
        <v>23</v>
      </c>
      <c r="D35" s="29">
        <v>104</v>
      </c>
      <c r="E35" s="20">
        <v>157</v>
      </c>
    </row>
    <row r="36" spans="1:5">
      <c r="A36" s="27">
        <v>14</v>
      </c>
      <c r="B36" s="28" t="s">
        <v>21</v>
      </c>
      <c r="C36" s="28" t="s">
        <v>24</v>
      </c>
      <c r="D36" s="29">
        <v>106</v>
      </c>
      <c r="E36" s="20">
        <v>168</v>
      </c>
    </row>
    <row r="37" spans="1:5">
      <c r="A37" s="27">
        <v>8</v>
      </c>
      <c r="B37" s="28" t="s">
        <v>9</v>
      </c>
      <c r="C37" s="28" t="s">
        <v>17</v>
      </c>
      <c r="D37" s="29">
        <v>102</v>
      </c>
      <c r="E37" s="20">
        <v>171</v>
      </c>
    </row>
    <row r="38" spans="1:5">
      <c r="A38" s="27">
        <v>18</v>
      </c>
      <c r="B38" s="28" t="s">
        <v>28</v>
      </c>
      <c r="C38" s="28" t="s">
        <v>30</v>
      </c>
      <c r="D38" s="29">
        <v>109</v>
      </c>
      <c r="E38" s="20">
        <v>177</v>
      </c>
    </row>
    <row r="39" spans="1:5">
      <c r="A39" s="27">
        <v>24</v>
      </c>
      <c r="B39" s="28" t="s">
        <v>35</v>
      </c>
      <c r="C39" s="28" t="s">
        <v>37</v>
      </c>
      <c r="D39" s="29">
        <v>106</v>
      </c>
      <c r="E39" s="20">
        <v>189</v>
      </c>
    </row>
    <row r="40" spans="1:5">
      <c r="A40" s="27">
        <v>27</v>
      </c>
      <c r="B40" s="28" t="s">
        <v>35</v>
      </c>
      <c r="C40" s="28" t="s">
        <v>40</v>
      </c>
      <c r="D40" s="29">
        <v>103</v>
      </c>
      <c r="E40" s="20">
        <v>348</v>
      </c>
    </row>
  </sheetData>
  <sortState ref="A14:E40">
    <sortCondition ref="E14"/>
  </sortState>
  <mergeCells count="3">
    <mergeCell ref="A3:G3"/>
    <mergeCell ref="A4:G4"/>
    <mergeCell ref="I6:N12"/>
  </mergeCells>
  <conditionalFormatting sqref="E14:E40">
    <cfRule type="cellIs" dxfId="0" priority="1" operator="lessThan">
      <formula>70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topLeftCell="B31" workbookViewId="0">
      <selection activeCell="I45" sqref="I45"/>
    </sheetView>
  </sheetViews>
  <sheetFormatPr defaultColWidth="9" defaultRowHeight="14.4" outlineLevelRow="2"/>
  <cols>
    <col min="1" max="1" width="10.44140625" customWidth="1"/>
    <col min="2" max="2" width="14.44140625" customWidth="1"/>
    <col min="3" max="3" width="19.88671875" customWidth="1"/>
    <col min="4" max="5" width="12.5546875" customWidth="1"/>
    <col min="6" max="6" width="18.33203125" customWidth="1"/>
    <col min="7" max="7" width="16.6640625" customWidth="1"/>
    <col min="8" max="8" width="11.88671875" customWidth="1"/>
    <col min="13" max="13" width="10.88671875" customWidth="1"/>
  </cols>
  <sheetData>
    <row r="1" spans="1:13">
      <c r="A1" s="1" t="s">
        <v>0</v>
      </c>
    </row>
    <row r="3" spans="1:13" ht="34.5" customHeight="1">
      <c r="A3" s="41" t="s">
        <v>41</v>
      </c>
      <c r="B3" s="41"/>
      <c r="C3" s="41"/>
      <c r="D3" s="41"/>
      <c r="E3" s="41"/>
      <c r="F3" s="41"/>
      <c r="G3" s="41"/>
    </row>
    <row r="4" spans="1:13" ht="23.25" customHeight="1">
      <c r="A4" s="42" t="s">
        <v>42</v>
      </c>
      <c r="B4" s="42"/>
      <c r="C4" s="42"/>
      <c r="D4" s="42"/>
      <c r="E4" s="42"/>
      <c r="F4" s="42"/>
      <c r="G4" s="42"/>
    </row>
    <row r="6" spans="1:13">
      <c r="C6" s="1"/>
      <c r="D6" s="21"/>
      <c r="F6" s="1"/>
    </row>
    <row r="7" spans="1:13">
      <c r="C7" s="1"/>
      <c r="D7" s="22"/>
      <c r="F7" s="1"/>
      <c r="H7" s="47" t="s">
        <v>73</v>
      </c>
      <c r="I7" s="48"/>
      <c r="J7" s="48"/>
      <c r="K7" s="48"/>
      <c r="L7" s="48"/>
      <c r="M7" s="48"/>
    </row>
    <row r="8" spans="1:13">
      <c r="C8" s="1"/>
      <c r="D8" s="22"/>
      <c r="F8" s="1"/>
      <c r="H8" s="48"/>
      <c r="I8" s="48"/>
      <c r="J8" s="48"/>
      <c r="K8" s="48"/>
      <c r="L8" s="48"/>
      <c r="M8" s="48"/>
    </row>
    <row r="9" spans="1:13">
      <c r="C9" s="1"/>
      <c r="D9" s="22"/>
      <c r="F9" s="1"/>
      <c r="H9" s="48"/>
      <c r="I9" s="48"/>
      <c r="J9" s="48"/>
      <c r="K9" s="48"/>
      <c r="L9" s="48"/>
      <c r="M9" s="48"/>
    </row>
    <row r="10" spans="1:13">
      <c r="C10" s="1"/>
      <c r="D10" s="22"/>
      <c r="F10" s="1"/>
    </row>
    <row r="11" spans="1:13">
      <c r="F11" s="1"/>
      <c r="G11" s="21"/>
    </row>
    <row r="12" spans="1:13">
      <c r="A12" s="23" t="s">
        <v>5</v>
      </c>
      <c r="B12" s="23" t="s">
        <v>6</v>
      </c>
      <c r="C12" s="23" t="s">
        <v>0</v>
      </c>
      <c r="D12" s="24" t="s">
        <v>7</v>
      </c>
      <c r="E12" s="25" t="s">
        <v>8</v>
      </c>
      <c r="G12" s="21"/>
    </row>
    <row r="13" spans="1:13">
      <c r="A13" s="27">
        <v>1</v>
      </c>
      <c r="B13" s="28" t="s">
        <v>9</v>
      </c>
      <c r="C13" s="28" t="s">
        <v>10</v>
      </c>
      <c r="D13" s="29">
        <v>107</v>
      </c>
      <c r="E13" s="28">
        <v>76</v>
      </c>
      <c r="H13" s="32"/>
    </row>
    <row r="14" spans="1:13" outlineLevel="2">
      <c r="A14" s="27">
        <v>2</v>
      </c>
      <c r="B14" s="28" t="s">
        <v>9</v>
      </c>
      <c r="C14" s="28" t="s">
        <v>11</v>
      </c>
      <c r="D14" s="29">
        <v>106</v>
      </c>
      <c r="E14" s="28">
        <v>33</v>
      </c>
    </row>
    <row r="15" spans="1:13" outlineLevel="2">
      <c r="A15" s="27">
        <v>3</v>
      </c>
      <c r="B15" s="28" t="s">
        <v>9</v>
      </c>
      <c r="C15" s="28" t="s">
        <v>12</v>
      </c>
      <c r="D15" s="29">
        <v>105</v>
      </c>
      <c r="E15" s="28">
        <v>57</v>
      </c>
    </row>
    <row r="16" spans="1:13" outlineLevel="2">
      <c r="A16" s="27">
        <v>4</v>
      </c>
      <c r="B16" s="28" t="s">
        <v>9</v>
      </c>
      <c r="C16" s="28" t="s">
        <v>13</v>
      </c>
      <c r="D16" s="29">
        <v>104</v>
      </c>
      <c r="E16" s="28">
        <v>17</v>
      </c>
    </row>
    <row r="17" spans="1:9" outlineLevel="2">
      <c r="A17" s="27">
        <v>5</v>
      </c>
      <c r="B17" s="28" t="s">
        <v>9</v>
      </c>
      <c r="C17" s="28" t="s">
        <v>14</v>
      </c>
      <c r="D17" s="29">
        <v>107</v>
      </c>
      <c r="E17" s="28">
        <v>87</v>
      </c>
    </row>
    <row r="18" spans="1:9" outlineLevel="2">
      <c r="A18" s="27">
        <v>6</v>
      </c>
      <c r="B18" s="28" t="s">
        <v>9</v>
      </c>
      <c r="C18" s="28" t="s">
        <v>15</v>
      </c>
      <c r="D18" s="29">
        <v>102</v>
      </c>
      <c r="E18" s="28">
        <v>110</v>
      </c>
    </row>
    <row r="19" spans="1:9" outlineLevel="2">
      <c r="A19" s="27">
        <v>7</v>
      </c>
      <c r="B19" s="28" t="s">
        <v>9</v>
      </c>
      <c r="C19" s="28" t="s">
        <v>16</v>
      </c>
      <c r="D19" s="29">
        <v>104</v>
      </c>
      <c r="E19" s="28">
        <v>100</v>
      </c>
    </row>
    <row r="20" spans="1:9" outlineLevel="2">
      <c r="A20" s="27">
        <v>8</v>
      </c>
      <c r="B20" s="28" t="s">
        <v>9</v>
      </c>
      <c r="C20" s="28" t="s">
        <v>17</v>
      </c>
      <c r="D20" s="29">
        <v>102</v>
      </c>
      <c r="E20" s="28">
        <v>171</v>
      </c>
    </row>
    <row r="21" spans="1:9" outlineLevel="2">
      <c r="A21" s="27">
        <v>9</v>
      </c>
      <c r="B21" s="28" t="s">
        <v>9</v>
      </c>
      <c r="C21" s="28" t="s">
        <v>18</v>
      </c>
      <c r="D21" s="29">
        <v>101</v>
      </c>
      <c r="E21" s="28">
        <v>73</v>
      </c>
    </row>
    <row r="22" spans="1:9" outlineLevel="2">
      <c r="A22" s="27">
        <v>10</v>
      </c>
      <c r="B22" s="28" t="s">
        <v>9</v>
      </c>
      <c r="C22" s="28" t="s">
        <v>19</v>
      </c>
      <c r="D22" s="29">
        <v>102</v>
      </c>
      <c r="E22" s="28">
        <v>91</v>
      </c>
    </row>
    <row r="23" spans="1:9" outlineLevel="2">
      <c r="A23" s="27">
        <v>11</v>
      </c>
      <c r="B23" s="28" t="s">
        <v>9</v>
      </c>
      <c r="C23" s="28" t="s">
        <v>20</v>
      </c>
      <c r="D23" s="29">
        <v>104</v>
      </c>
      <c r="E23" s="28">
        <v>56</v>
      </c>
    </row>
    <row r="24" spans="1:9" outlineLevel="2">
      <c r="A24" s="27"/>
      <c r="B24" s="28"/>
      <c r="C24" s="28"/>
      <c r="D24" s="29"/>
      <c r="E24" s="33">
        <f>SUBTOTAL(9,E13:E23)</f>
        <v>871</v>
      </c>
      <c r="H24" t="s">
        <v>74</v>
      </c>
      <c r="I24">
        <f>AVERAGE(D13:D23)</f>
        <v>104</v>
      </c>
    </row>
    <row r="25" spans="1:9" outlineLevel="2">
      <c r="A25" s="27">
        <v>12</v>
      </c>
      <c r="B25" s="28" t="s">
        <v>21</v>
      </c>
      <c r="C25" s="28" t="s">
        <v>22</v>
      </c>
      <c r="D25" s="29">
        <v>102</v>
      </c>
      <c r="E25" s="28">
        <v>73</v>
      </c>
    </row>
    <row r="26" spans="1:9" outlineLevel="1">
      <c r="A26" s="27">
        <v>13</v>
      </c>
      <c r="B26" s="28" t="s">
        <v>21</v>
      </c>
      <c r="C26" s="28" t="s">
        <v>23</v>
      </c>
      <c r="D26" s="29">
        <v>104</v>
      </c>
      <c r="E26" s="28">
        <v>157</v>
      </c>
    </row>
    <row r="27" spans="1:9" outlineLevel="2">
      <c r="A27" s="27">
        <v>14</v>
      </c>
      <c r="B27" s="28" t="s">
        <v>21</v>
      </c>
      <c r="C27" s="28" t="s">
        <v>24</v>
      </c>
      <c r="D27" s="29">
        <v>106</v>
      </c>
      <c r="E27" s="28">
        <v>168</v>
      </c>
    </row>
    <row r="28" spans="1:9" outlineLevel="2">
      <c r="A28" s="27">
        <v>15</v>
      </c>
      <c r="B28" s="28" t="s">
        <v>21</v>
      </c>
      <c r="C28" s="28" t="s">
        <v>25</v>
      </c>
      <c r="D28" s="29">
        <v>103</v>
      </c>
      <c r="E28" s="28">
        <v>43</v>
      </c>
    </row>
    <row r="29" spans="1:9" outlineLevel="2">
      <c r="A29" s="27"/>
      <c r="B29" s="28"/>
      <c r="C29" s="28"/>
      <c r="D29" s="29"/>
      <c r="E29" s="33">
        <f>SUBTOTAL(9,E25:E28)</f>
        <v>441</v>
      </c>
      <c r="H29" t="s">
        <v>74</v>
      </c>
      <c r="I29">
        <f>AVERAGE(D25:D28)</f>
        <v>103.75</v>
      </c>
    </row>
    <row r="30" spans="1:9" outlineLevel="2">
      <c r="A30" s="27">
        <v>16</v>
      </c>
      <c r="B30" s="28" t="s">
        <v>26</v>
      </c>
      <c r="C30" s="28" t="s">
        <v>27</v>
      </c>
      <c r="D30" s="29">
        <v>116</v>
      </c>
      <c r="E30" s="28">
        <v>112</v>
      </c>
    </row>
    <row r="31" spans="1:9" outlineLevel="2">
      <c r="A31" s="27"/>
      <c r="B31" s="28"/>
      <c r="C31" s="28"/>
      <c r="D31" s="29"/>
      <c r="E31" s="33">
        <f>SUBTOTAL(9,E30)</f>
        <v>112</v>
      </c>
      <c r="H31" t="s">
        <v>74</v>
      </c>
      <c r="I31">
        <f>AVERAGE(E30)</f>
        <v>112</v>
      </c>
    </row>
    <row r="32" spans="1:9" outlineLevel="2">
      <c r="A32" s="27">
        <v>17</v>
      </c>
      <c r="B32" s="28" t="s">
        <v>28</v>
      </c>
      <c r="C32" s="28" t="s">
        <v>29</v>
      </c>
      <c r="D32" s="29">
        <v>106</v>
      </c>
      <c r="E32" s="28">
        <v>66</v>
      </c>
    </row>
    <row r="33" spans="1:9" outlineLevel="1">
      <c r="A33" s="27">
        <v>18</v>
      </c>
      <c r="B33" s="28" t="s">
        <v>28</v>
      </c>
      <c r="C33" s="28" t="s">
        <v>30</v>
      </c>
      <c r="D33" s="29">
        <v>109</v>
      </c>
      <c r="E33" s="28">
        <v>177</v>
      </c>
    </row>
    <row r="34" spans="1:9" outlineLevel="2">
      <c r="A34" s="27">
        <v>19</v>
      </c>
      <c r="B34" s="28" t="s">
        <v>28</v>
      </c>
      <c r="C34" s="28" t="s">
        <v>31</v>
      </c>
      <c r="D34" s="29">
        <v>109</v>
      </c>
      <c r="E34" s="28">
        <v>79</v>
      </c>
    </row>
    <row r="35" spans="1:9" outlineLevel="1">
      <c r="A35" s="27">
        <v>20</v>
      </c>
      <c r="B35" s="28" t="s">
        <v>28</v>
      </c>
      <c r="C35" s="28" t="s">
        <v>32</v>
      </c>
      <c r="D35" s="29">
        <v>108</v>
      </c>
      <c r="E35" s="28">
        <v>79</v>
      </c>
    </row>
    <row r="36" spans="1:9" outlineLevel="2">
      <c r="A36" s="27">
        <v>21</v>
      </c>
      <c r="B36" s="28" t="s">
        <v>28</v>
      </c>
      <c r="C36" s="28" t="s">
        <v>33</v>
      </c>
      <c r="D36" s="29">
        <v>110</v>
      </c>
      <c r="E36" s="28">
        <v>68</v>
      </c>
    </row>
    <row r="37" spans="1:9" outlineLevel="2">
      <c r="A37" s="27">
        <v>22</v>
      </c>
      <c r="B37" s="28" t="s">
        <v>28</v>
      </c>
      <c r="C37" s="28" t="s">
        <v>34</v>
      </c>
      <c r="D37" s="29">
        <v>109</v>
      </c>
      <c r="E37" s="28">
        <v>90</v>
      </c>
    </row>
    <row r="38" spans="1:9" outlineLevel="2">
      <c r="A38" s="27"/>
      <c r="B38" s="28"/>
      <c r="C38" s="28"/>
      <c r="D38" s="29"/>
      <c r="E38" s="33">
        <f>SUBTOTAL(9,E32:E37)</f>
        <v>559</v>
      </c>
      <c r="H38" t="s">
        <v>74</v>
      </c>
      <c r="I38">
        <f>AVERAGE(D32:D37)</f>
        <v>108.5</v>
      </c>
    </row>
    <row r="39" spans="1:9" outlineLevel="2">
      <c r="A39" s="27">
        <v>23</v>
      </c>
      <c r="B39" s="28" t="s">
        <v>35</v>
      </c>
      <c r="C39" s="28" t="s">
        <v>36</v>
      </c>
      <c r="D39" s="29">
        <v>108</v>
      </c>
      <c r="E39" s="28">
        <v>69</v>
      </c>
    </row>
    <row r="40" spans="1:9" outlineLevel="2">
      <c r="A40" s="27">
        <v>24</v>
      </c>
      <c r="B40" s="28" t="s">
        <v>35</v>
      </c>
      <c r="C40" s="28" t="s">
        <v>37</v>
      </c>
      <c r="D40" s="29">
        <v>106</v>
      </c>
      <c r="E40" s="28">
        <v>189</v>
      </c>
    </row>
    <row r="41" spans="1:9" outlineLevel="2">
      <c r="A41" s="27">
        <v>25</v>
      </c>
      <c r="B41" s="28" t="s">
        <v>35</v>
      </c>
      <c r="C41" s="28" t="s">
        <v>38</v>
      </c>
      <c r="D41" s="29">
        <v>108</v>
      </c>
      <c r="E41" s="28">
        <v>58</v>
      </c>
    </row>
    <row r="42" spans="1:9" outlineLevel="2">
      <c r="A42" s="27">
        <v>26</v>
      </c>
      <c r="B42" s="28" t="s">
        <v>35</v>
      </c>
      <c r="C42" s="28" t="s">
        <v>39</v>
      </c>
      <c r="D42" s="29">
        <v>108</v>
      </c>
      <c r="E42" s="28">
        <v>88</v>
      </c>
    </row>
    <row r="43" spans="1:9" outlineLevel="1">
      <c r="A43" s="27">
        <v>27</v>
      </c>
      <c r="B43" s="28" t="s">
        <v>35</v>
      </c>
      <c r="C43" s="28" t="s">
        <v>40</v>
      </c>
      <c r="D43" s="29">
        <v>103</v>
      </c>
      <c r="E43" s="28">
        <v>348</v>
      </c>
    </row>
    <row r="44" spans="1:9" outlineLevel="2">
      <c r="E44" s="34">
        <f>SUBTOTAL(9,E39:E43)</f>
        <v>752</v>
      </c>
      <c r="H44" t="s">
        <v>74</v>
      </c>
      <c r="I44">
        <f>AVERAGE(D39:D43)</f>
        <v>106.6</v>
      </c>
    </row>
    <row r="45" spans="1:9" outlineLevel="2">
      <c r="B45" s="1" t="s">
        <v>75</v>
      </c>
      <c r="E45" s="34">
        <f>SUM(E24,E29,E31,E38,E44)</f>
        <v>2735</v>
      </c>
    </row>
    <row r="46" spans="1:9" outlineLevel="2"/>
    <row r="47" spans="1:9" outlineLevel="2"/>
    <row r="48" spans="1:9" outlineLevel="2"/>
    <row r="49" outlineLevel="1"/>
  </sheetData>
  <mergeCells count="3">
    <mergeCell ref="A3:G3"/>
    <mergeCell ref="A4:G4"/>
    <mergeCell ref="H7:M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opLeftCell="A9" workbookViewId="0">
      <selection activeCell="F11" sqref="F11"/>
    </sheetView>
  </sheetViews>
  <sheetFormatPr defaultColWidth="9" defaultRowHeight="14.4"/>
  <cols>
    <col min="1" max="1" width="10.44140625" customWidth="1"/>
    <col min="2" max="2" width="14.44140625" customWidth="1"/>
    <col min="3" max="3" width="19.88671875" customWidth="1"/>
    <col min="4" max="5" width="12.5546875" customWidth="1"/>
    <col min="6" max="6" width="18.33203125" customWidth="1"/>
    <col min="7" max="7" width="16.6640625" customWidth="1"/>
    <col min="8" max="8" width="11.88671875" customWidth="1"/>
  </cols>
  <sheetData>
    <row r="1" spans="1:14">
      <c r="A1" s="1" t="s">
        <v>0</v>
      </c>
    </row>
    <row r="3" spans="1:14" ht="34.5" customHeight="1">
      <c r="A3" s="41" t="s">
        <v>41</v>
      </c>
      <c r="B3" s="41"/>
      <c r="C3" s="41"/>
      <c r="D3" s="41"/>
      <c r="E3" s="41"/>
      <c r="F3" s="41"/>
      <c r="G3" s="41"/>
    </row>
    <row r="4" spans="1:14" ht="23.25" customHeight="1">
      <c r="A4" s="45" t="s">
        <v>42</v>
      </c>
      <c r="B4" s="45"/>
      <c r="C4" s="45"/>
      <c r="D4" s="45"/>
      <c r="E4" s="45"/>
      <c r="F4" s="45"/>
      <c r="G4" s="45"/>
    </row>
    <row r="6" spans="1:14">
      <c r="C6" s="1"/>
      <c r="D6" s="21"/>
      <c r="F6" s="1"/>
      <c r="I6" s="47" t="s">
        <v>76</v>
      </c>
      <c r="J6" s="48"/>
      <c r="K6" s="48"/>
      <c r="L6" s="48"/>
      <c r="M6" s="48"/>
      <c r="N6" s="48"/>
    </row>
    <row r="7" spans="1:14">
      <c r="C7" s="1"/>
      <c r="D7" s="22"/>
      <c r="I7" s="48"/>
      <c r="J7" s="48"/>
      <c r="K7" s="48"/>
      <c r="L7" s="48"/>
      <c r="M7" s="48"/>
      <c r="N7" s="48"/>
    </row>
    <row r="8" spans="1:14">
      <c r="C8" s="1"/>
      <c r="D8" s="22"/>
      <c r="F8" s="1"/>
      <c r="I8" s="48"/>
      <c r="J8" s="48"/>
      <c r="K8" s="48"/>
      <c r="L8" s="48"/>
      <c r="M8" s="48"/>
      <c r="N8" s="48"/>
    </row>
    <row r="9" spans="1:14">
      <c r="C9" s="1"/>
      <c r="D9" s="22"/>
      <c r="F9" s="1"/>
      <c r="I9" s="48"/>
      <c r="J9" s="48"/>
      <c r="K9" s="48"/>
      <c r="L9" s="48"/>
      <c r="M9" s="48"/>
      <c r="N9" s="48"/>
    </row>
    <row r="10" spans="1:14">
      <c r="C10" s="1"/>
      <c r="D10" s="22"/>
      <c r="F10" s="1"/>
    </row>
    <row r="11" spans="1:14">
      <c r="A11" s="23" t="s">
        <v>5</v>
      </c>
      <c r="B11" s="23" t="s">
        <v>6</v>
      </c>
      <c r="C11" s="23" t="s">
        <v>0</v>
      </c>
      <c r="D11" s="24" t="s">
        <v>7</v>
      </c>
      <c r="E11" s="25" t="s">
        <v>8</v>
      </c>
      <c r="F11" s="26" t="s">
        <v>77</v>
      </c>
      <c r="G11" s="21"/>
    </row>
    <row r="12" spans="1:14">
      <c r="A12" s="27">
        <v>1</v>
      </c>
      <c r="B12" s="28" t="s">
        <v>9</v>
      </c>
      <c r="C12" s="28" t="s">
        <v>10</v>
      </c>
      <c r="D12" s="29">
        <v>107</v>
      </c>
      <c r="E12" s="28">
        <v>76</v>
      </c>
      <c r="F12" s="30" t="str">
        <f>IF(E12&lt;70,"Order","Ok")</f>
        <v>Ok</v>
      </c>
      <c r="G12" s="21"/>
    </row>
    <row r="13" spans="1:14">
      <c r="A13" s="27">
        <v>2</v>
      </c>
      <c r="B13" s="28" t="s">
        <v>9</v>
      </c>
      <c r="C13" s="28" t="s">
        <v>11</v>
      </c>
      <c r="D13" s="29">
        <v>106</v>
      </c>
      <c r="E13" s="28">
        <v>33</v>
      </c>
      <c r="F13" s="30" t="str">
        <f>IF(E13&lt;70,"Order","Ok")</f>
        <v>Order</v>
      </c>
    </row>
    <row r="14" spans="1:14">
      <c r="A14" s="27">
        <v>3</v>
      </c>
      <c r="B14" s="28" t="s">
        <v>9</v>
      </c>
      <c r="C14" s="28" t="s">
        <v>12</v>
      </c>
      <c r="D14" s="29">
        <v>105</v>
      </c>
      <c r="E14" s="28">
        <v>57</v>
      </c>
      <c r="F14" s="30" t="str">
        <f t="shared" ref="F14:F38" si="0">IF(E14&lt;70,"Order","Ok")</f>
        <v>Order</v>
      </c>
    </row>
    <row r="15" spans="1:14">
      <c r="A15" s="27">
        <v>4</v>
      </c>
      <c r="B15" s="28" t="s">
        <v>9</v>
      </c>
      <c r="C15" s="28" t="s">
        <v>13</v>
      </c>
      <c r="D15" s="29">
        <v>104</v>
      </c>
      <c r="E15" s="28">
        <v>17</v>
      </c>
      <c r="F15" s="30" t="str">
        <f t="shared" si="0"/>
        <v>Order</v>
      </c>
    </row>
    <row r="16" spans="1:14">
      <c r="A16" s="27">
        <v>5</v>
      </c>
      <c r="B16" s="28" t="s">
        <v>9</v>
      </c>
      <c r="C16" s="28" t="s">
        <v>14</v>
      </c>
      <c r="D16" s="29">
        <v>107</v>
      </c>
      <c r="E16" s="28">
        <v>87</v>
      </c>
      <c r="F16" s="30" t="str">
        <f t="shared" si="0"/>
        <v>Ok</v>
      </c>
    </row>
    <row r="17" spans="1:6">
      <c r="A17" s="27">
        <v>6</v>
      </c>
      <c r="B17" s="28" t="s">
        <v>9</v>
      </c>
      <c r="C17" s="28" t="s">
        <v>15</v>
      </c>
      <c r="D17" s="29">
        <v>102</v>
      </c>
      <c r="E17" s="28">
        <v>110</v>
      </c>
      <c r="F17" s="30" t="str">
        <f t="shared" si="0"/>
        <v>Ok</v>
      </c>
    </row>
    <row r="18" spans="1:6">
      <c r="A18" s="27">
        <v>7</v>
      </c>
      <c r="B18" s="28" t="s">
        <v>9</v>
      </c>
      <c r="C18" s="28" t="s">
        <v>16</v>
      </c>
      <c r="D18" s="29">
        <v>104</v>
      </c>
      <c r="E18" s="28">
        <v>100</v>
      </c>
      <c r="F18" s="30" t="str">
        <f t="shared" si="0"/>
        <v>Ok</v>
      </c>
    </row>
    <row r="19" spans="1:6">
      <c r="A19" s="27">
        <v>8</v>
      </c>
      <c r="B19" s="28" t="s">
        <v>9</v>
      </c>
      <c r="C19" s="28" t="s">
        <v>17</v>
      </c>
      <c r="D19" s="29">
        <v>102</v>
      </c>
      <c r="E19" s="28">
        <v>171</v>
      </c>
      <c r="F19" s="30" t="str">
        <f t="shared" si="0"/>
        <v>Ok</v>
      </c>
    </row>
    <row r="20" spans="1:6">
      <c r="A20" s="27">
        <v>9</v>
      </c>
      <c r="B20" s="28" t="s">
        <v>9</v>
      </c>
      <c r="C20" s="28" t="s">
        <v>18</v>
      </c>
      <c r="D20" s="29">
        <v>101</v>
      </c>
      <c r="E20" s="28">
        <v>73</v>
      </c>
      <c r="F20" s="30" t="str">
        <f t="shared" si="0"/>
        <v>Ok</v>
      </c>
    </row>
    <row r="21" spans="1:6">
      <c r="A21" s="27">
        <v>10</v>
      </c>
      <c r="B21" s="28" t="s">
        <v>9</v>
      </c>
      <c r="C21" s="28" t="s">
        <v>19</v>
      </c>
      <c r="D21" s="29">
        <v>102</v>
      </c>
      <c r="E21" s="28">
        <v>91</v>
      </c>
      <c r="F21" s="30" t="str">
        <f t="shared" si="0"/>
        <v>Ok</v>
      </c>
    </row>
    <row r="22" spans="1:6">
      <c r="A22" s="27">
        <v>11</v>
      </c>
      <c r="B22" s="28" t="s">
        <v>9</v>
      </c>
      <c r="C22" s="28" t="s">
        <v>20</v>
      </c>
      <c r="D22" s="29">
        <v>104</v>
      </c>
      <c r="E22" s="28">
        <v>56</v>
      </c>
      <c r="F22" s="30" t="str">
        <f t="shared" si="0"/>
        <v>Order</v>
      </c>
    </row>
    <row r="23" spans="1:6">
      <c r="A23" s="27">
        <v>12</v>
      </c>
      <c r="B23" s="28" t="s">
        <v>21</v>
      </c>
      <c r="C23" s="28" t="s">
        <v>22</v>
      </c>
      <c r="D23" s="29">
        <v>102</v>
      </c>
      <c r="E23" s="28">
        <v>73</v>
      </c>
      <c r="F23" s="30" t="str">
        <f t="shared" si="0"/>
        <v>Ok</v>
      </c>
    </row>
    <row r="24" spans="1:6">
      <c r="A24" s="27">
        <v>13</v>
      </c>
      <c r="B24" s="28" t="s">
        <v>21</v>
      </c>
      <c r="C24" s="28" t="s">
        <v>23</v>
      </c>
      <c r="D24" s="29">
        <v>104</v>
      </c>
      <c r="E24" s="28">
        <v>157</v>
      </c>
      <c r="F24" s="30" t="str">
        <f t="shared" si="0"/>
        <v>Ok</v>
      </c>
    </row>
    <row r="25" spans="1:6">
      <c r="A25" s="27">
        <v>14</v>
      </c>
      <c r="B25" s="28" t="s">
        <v>21</v>
      </c>
      <c r="C25" s="28" t="s">
        <v>24</v>
      </c>
      <c r="D25" s="29">
        <v>106</v>
      </c>
      <c r="E25" s="28">
        <v>168</v>
      </c>
      <c r="F25" s="30" t="str">
        <f t="shared" si="0"/>
        <v>Ok</v>
      </c>
    </row>
    <row r="26" spans="1:6">
      <c r="A26" s="27">
        <v>15</v>
      </c>
      <c r="B26" s="28" t="s">
        <v>21</v>
      </c>
      <c r="C26" s="28" t="s">
        <v>25</v>
      </c>
      <c r="D26" s="29">
        <v>103</v>
      </c>
      <c r="E26" s="28">
        <v>43</v>
      </c>
      <c r="F26" s="30" t="str">
        <f t="shared" si="0"/>
        <v>Order</v>
      </c>
    </row>
    <row r="27" spans="1:6">
      <c r="A27" s="27">
        <v>16</v>
      </c>
      <c r="B27" s="28" t="s">
        <v>26</v>
      </c>
      <c r="C27" s="28" t="s">
        <v>27</v>
      </c>
      <c r="D27" s="29">
        <v>116</v>
      </c>
      <c r="E27" s="28">
        <v>112</v>
      </c>
      <c r="F27" s="30" t="str">
        <f t="shared" si="0"/>
        <v>Ok</v>
      </c>
    </row>
    <row r="28" spans="1:6">
      <c r="A28" s="27">
        <v>17</v>
      </c>
      <c r="B28" s="28" t="s">
        <v>28</v>
      </c>
      <c r="C28" s="28" t="s">
        <v>29</v>
      </c>
      <c r="D28" s="29">
        <v>106</v>
      </c>
      <c r="E28" s="28">
        <v>66</v>
      </c>
      <c r="F28" s="30" t="str">
        <f t="shared" si="0"/>
        <v>Order</v>
      </c>
    </row>
    <row r="29" spans="1:6">
      <c r="A29" s="27">
        <v>18</v>
      </c>
      <c r="B29" s="28" t="s">
        <v>28</v>
      </c>
      <c r="C29" s="28" t="s">
        <v>30</v>
      </c>
      <c r="D29" s="29">
        <v>109</v>
      </c>
      <c r="E29" s="28">
        <v>177</v>
      </c>
      <c r="F29" s="30" t="str">
        <f t="shared" si="0"/>
        <v>Ok</v>
      </c>
    </row>
    <row r="30" spans="1:6">
      <c r="A30" s="27">
        <v>19</v>
      </c>
      <c r="B30" s="28" t="s">
        <v>28</v>
      </c>
      <c r="C30" s="28" t="s">
        <v>31</v>
      </c>
      <c r="D30" s="29">
        <v>109</v>
      </c>
      <c r="E30" s="28">
        <v>79</v>
      </c>
      <c r="F30" s="30" t="str">
        <f t="shared" si="0"/>
        <v>Ok</v>
      </c>
    </row>
    <row r="31" spans="1:6">
      <c r="A31" s="27">
        <v>20</v>
      </c>
      <c r="B31" s="28" t="s">
        <v>28</v>
      </c>
      <c r="C31" s="28" t="s">
        <v>32</v>
      </c>
      <c r="D31" s="29">
        <v>108</v>
      </c>
      <c r="E31" s="28">
        <v>79</v>
      </c>
      <c r="F31" s="30" t="str">
        <f t="shared" si="0"/>
        <v>Ok</v>
      </c>
    </row>
    <row r="32" spans="1:6">
      <c r="A32" s="27">
        <v>21</v>
      </c>
      <c r="B32" s="28" t="s">
        <v>28</v>
      </c>
      <c r="C32" s="28" t="s">
        <v>33</v>
      </c>
      <c r="D32" s="29">
        <v>110</v>
      </c>
      <c r="E32" s="28">
        <v>68</v>
      </c>
      <c r="F32" s="30" t="str">
        <f t="shared" si="0"/>
        <v>Order</v>
      </c>
    </row>
    <row r="33" spans="1:8">
      <c r="A33" s="27">
        <v>22</v>
      </c>
      <c r="B33" s="28" t="s">
        <v>28</v>
      </c>
      <c r="C33" s="28" t="s">
        <v>34</v>
      </c>
      <c r="D33" s="29">
        <v>109</v>
      </c>
      <c r="E33" s="28">
        <v>90</v>
      </c>
      <c r="F33" s="30" t="str">
        <f t="shared" si="0"/>
        <v>Ok</v>
      </c>
    </row>
    <row r="34" spans="1:8">
      <c r="A34" s="27">
        <v>23</v>
      </c>
      <c r="B34" s="28" t="s">
        <v>35</v>
      </c>
      <c r="C34" s="28" t="s">
        <v>36</v>
      </c>
      <c r="D34" s="29">
        <v>108</v>
      </c>
      <c r="E34" s="28">
        <v>69</v>
      </c>
      <c r="F34" s="30" t="str">
        <f t="shared" si="0"/>
        <v>Order</v>
      </c>
    </row>
    <row r="35" spans="1:8">
      <c r="A35" s="27">
        <v>24</v>
      </c>
      <c r="B35" s="28" t="s">
        <v>35</v>
      </c>
      <c r="C35" s="28" t="s">
        <v>37</v>
      </c>
      <c r="D35" s="29">
        <v>106</v>
      </c>
      <c r="E35" s="28">
        <v>189</v>
      </c>
      <c r="F35" s="30" t="str">
        <f t="shared" si="0"/>
        <v>Ok</v>
      </c>
    </row>
    <row r="36" spans="1:8">
      <c r="A36" s="27">
        <v>25</v>
      </c>
      <c r="B36" s="28" t="s">
        <v>35</v>
      </c>
      <c r="C36" s="28" t="s">
        <v>38</v>
      </c>
      <c r="D36" s="29">
        <v>108</v>
      </c>
      <c r="E36" s="28">
        <v>58</v>
      </c>
      <c r="F36" s="30" t="str">
        <f t="shared" si="0"/>
        <v>Order</v>
      </c>
    </row>
    <row r="37" spans="1:8">
      <c r="A37" s="27">
        <v>26</v>
      </c>
      <c r="B37" s="28" t="s">
        <v>35</v>
      </c>
      <c r="C37" s="28" t="s">
        <v>39</v>
      </c>
      <c r="D37" s="29">
        <v>108</v>
      </c>
      <c r="E37" s="28">
        <v>88</v>
      </c>
      <c r="F37" s="30" t="str">
        <f t="shared" si="0"/>
        <v>Ok</v>
      </c>
    </row>
    <row r="38" spans="1:8">
      <c r="A38" s="27">
        <v>27</v>
      </c>
      <c r="B38" s="28" t="s">
        <v>35</v>
      </c>
      <c r="C38" s="28" t="s">
        <v>40</v>
      </c>
      <c r="D38" s="29">
        <v>103</v>
      </c>
      <c r="E38" s="28">
        <v>348</v>
      </c>
      <c r="F38" s="30" t="str">
        <f t="shared" si="0"/>
        <v>Ok</v>
      </c>
    </row>
    <row r="41" spans="1:8">
      <c r="H41" s="31"/>
    </row>
    <row r="42" spans="1:8">
      <c r="H42" s="31"/>
    </row>
    <row r="43" spans="1:8">
      <c r="H43" s="31"/>
    </row>
  </sheetData>
  <mergeCells count="3">
    <mergeCell ref="A3:G3"/>
    <mergeCell ref="A4:G4"/>
    <mergeCell ref="I6:N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
  <sheetViews>
    <sheetView workbookViewId="0">
      <selection activeCell="A4" sqref="A4:C14"/>
    </sheetView>
  </sheetViews>
  <sheetFormatPr defaultColWidth="8.88671875" defaultRowHeight="14.4"/>
  <cols>
    <col min="1" max="1" width="11.6640625"/>
    <col min="2" max="2" width="11.44140625"/>
    <col min="3" max="3" width="15.77734375"/>
    <col min="4" max="6" width="9.6640625"/>
    <col min="7" max="7" width="11.44140625"/>
    <col min="8" max="8" width="7.21875"/>
    <col min="9" max="9" width="10"/>
    <col min="10" max="10" width="7.6640625"/>
    <col min="11" max="11" width="10.5546875"/>
    <col min="12" max="12" width="11.44140625"/>
  </cols>
  <sheetData>
    <row r="2" spans="1:3">
      <c r="A2" t="s">
        <v>6</v>
      </c>
      <c r="B2" t="s">
        <v>78</v>
      </c>
    </row>
    <row r="4" spans="1:3">
      <c r="A4" t="s">
        <v>7</v>
      </c>
      <c r="B4" t="s">
        <v>8</v>
      </c>
      <c r="C4" t="s">
        <v>79</v>
      </c>
    </row>
    <row r="5" spans="1:3">
      <c r="A5">
        <v>103.75</v>
      </c>
      <c r="C5">
        <v>1</v>
      </c>
    </row>
    <row r="6" spans="1:3">
      <c r="B6">
        <v>441</v>
      </c>
      <c r="C6">
        <v>1</v>
      </c>
    </row>
    <row r="7" spans="1:3">
      <c r="A7">
        <v>104</v>
      </c>
      <c r="C7">
        <v>1</v>
      </c>
    </row>
    <row r="8" spans="1:3">
      <c r="B8">
        <v>781</v>
      </c>
      <c r="C8">
        <v>1</v>
      </c>
    </row>
    <row r="9" spans="1:3">
      <c r="A9">
        <v>106.6</v>
      </c>
      <c r="C9">
        <v>1</v>
      </c>
    </row>
    <row r="10" spans="1:3">
      <c r="B10">
        <v>752</v>
      </c>
      <c r="C10">
        <v>1</v>
      </c>
    </row>
    <row r="11" spans="1:3">
      <c r="A11">
        <v>108.5</v>
      </c>
      <c r="C11">
        <v>1</v>
      </c>
    </row>
    <row r="12" spans="1:3">
      <c r="B12">
        <v>559</v>
      </c>
      <c r="C12">
        <v>1</v>
      </c>
    </row>
    <row r="13" spans="1:3">
      <c r="A13">
        <v>112</v>
      </c>
      <c r="C13">
        <v>1</v>
      </c>
    </row>
    <row r="14" spans="1:3">
      <c r="B14">
        <v>112</v>
      </c>
      <c r="C14">
        <v>1</v>
      </c>
    </row>
    <row r="15" spans="1:3">
      <c r="A15" t="s">
        <v>80</v>
      </c>
      <c r="C15">
        <v>5</v>
      </c>
    </row>
    <row r="20" spans="1:6">
      <c r="A20" s="47" t="s">
        <v>81</v>
      </c>
      <c r="B20" s="48"/>
      <c r="C20" s="48"/>
      <c r="D20" s="48"/>
      <c r="E20" s="48"/>
      <c r="F20" s="48"/>
    </row>
    <row r="21" spans="1:6">
      <c r="A21" s="48"/>
      <c r="B21" s="48"/>
      <c r="C21" s="48"/>
      <c r="D21" s="48"/>
      <c r="E21" s="48"/>
      <c r="F21" s="48"/>
    </row>
    <row r="22" spans="1:6">
      <c r="A22" s="48"/>
      <c r="B22" s="48"/>
      <c r="C22" s="48"/>
      <c r="D22" s="48"/>
      <c r="E22" s="48"/>
      <c r="F22" s="48"/>
    </row>
    <row r="23" spans="1:6">
      <c r="A23" s="48"/>
      <c r="B23" s="48"/>
      <c r="C23" s="48"/>
      <c r="D23" s="48"/>
      <c r="E23" s="48"/>
      <c r="F23" s="48"/>
    </row>
  </sheetData>
  <mergeCells count="1">
    <mergeCell ref="A20:F2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showRowColHeaders="0" zoomScale="84" zoomScaleNormal="84" workbookViewId="0">
      <selection activeCell="B2" sqref="B2"/>
    </sheetView>
  </sheetViews>
  <sheetFormatPr defaultColWidth="10" defaultRowHeight="14.4"/>
  <sheetData>
    <row r="1" spans="1:3">
      <c r="A1" s="19"/>
      <c r="B1" s="19"/>
      <c r="C1" s="19"/>
    </row>
    <row r="2" spans="1:3">
      <c r="A2" s="20"/>
      <c r="B2" s="20"/>
      <c r="C2" s="20"/>
    </row>
    <row r="3" spans="1:3">
      <c r="A3" s="20"/>
      <c r="B3" s="20"/>
      <c r="C3" s="20"/>
    </row>
    <row r="4" spans="1:3">
      <c r="A4" s="20"/>
      <c r="B4" s="20"/>
      <c r="C4" s="20"/>
    </row>
    <row r="5" spans="1:3">
      <c r="A5" s="20"/>
      <c r="B5" s="20"/>
      <c r="C5" s="20"/>
    </row>
    <row r="6" spans="1:3">
      <c r="A6" s="20"/>
      <c r="B6" s="20"/>
      <c r="C6" s="20"/>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activeCell="F12" sqref="F12"/>
    </sheetView>
  </sheetViews>
  <sheetFormatPr defaultColWidth="9" defaultRowHeight="14.4"/>
  <cols>
    <col min="1" max="1" width="23.6640625" customWidth="1"/>
    <col min="2" max="2" width="12.5546875" customWidth="1"/>
  </cols>
  <sheetData>
    <row r="1" spans="1:12">
      <c r="A1" s="1" t="s">
        <v>0</v>
      </c>
    </row>
    <row r="3" spans="1:12" ht="23.4">
      <c r="A3" s="12" t="s">
        <v>82</v>
      </c>
      <c r="F3" s="47" t="s">
        <v>83</v>
      </c>
      <c r="G3" s="48"/>
      <c r="H3" s="48"/>
      <c r="I3" s="48"/>
      <c r="J3" s="48"/>
      <c r="K3" s="48"/>
      <c r="L3" s="48"/>
    </row>
    <row r="4" spans="1:12">
      <c r="F4" s="48"/>
      <c r="G4" s="48"/>
      <c r="H4" s="48"/>
      <c r="I4" s="48"/>
      <c r="J4" s="48"/>
      <c r="K4" s="48"/>
      <c r="L4" s="48"/>
    </row>
    <row r="5" spans="1:12" ht="15.6">
      <c r="A5" s="1" t="s">
        <v>84</v>
      </c>
      <c r="B5" s="13">
        <f>B6+(B6*B9*B8)</f>
        <v>89999.999999999971</v>
      </c>
      <c r="F5" s="48"/>
      <c r="G5" s="48"/>
      <c r="H5" s="48"/>
      <c r="I5" s="48"/>
      <c r="J5" s="48"/>
      <c r="K5" s="48"/>
      <c r="L5" s="48"/>
    </row>
    <row r="6" spans="1:12" ht="15.6">
      <c r="A6" s="14" t="s">
        <v>85</v>
      </c>
      <c r="B6" s="15">
        <v>69230.769230769205</v>
      </c>
      <c r="F6" s="48"/>
      <c r="G6" s="48"/>
      <c r="H6" s="48"/>
      <c r="I6" s="48"/>
      <c r="J6" s="48"/>
      <c r="K6" s="48"/>
      <c r="L6" s="48"/>
    </row>
    <row r="7" spans="1:12" ht="15.6">
      <c r="A7" s="14" t="s">
        <v>86</v>
      </c>
      <c r="B7" s="15">
        <v>100000</v>
      </c>
      <c r="C7" s="16"/>
      <c r="F7" s="48"/>
      <c r="G7" s="48"/>
      <c r="H7" s="48"/>
      <c r="I7" s="48"/>
      <c r="J7" s="48"/>
      <c r="K7" s="48"/>
      <c r="L7" s="48"/>
    </row>
    <row r="8" spans="1:12" ht="15.6">
      <c r="A8" s="14" t="s">
        <v>87</v>
      </c>
      <c r="B8" s="16">
        <v>10</v>
      </c>
      <c r="C8" s="16"/>
    </row>
    <row r="9" spans="1:12" ht="15.6">
      <c r="A9" s="14" t="s">
        <v>88</v>
      </c>
      <c r="B9" s="17">
        <v>0.03</v>
      </c>
      <c r="C9" s="16"/>
    </row>
    <row r="10" spans="1:12" ht="15.6">
      <c r="A10" s="1"/>
      <c r="B10" s="16"/>
      <c r="C10" s="16"/>
    </row>
    <row r="11" spans="1:12" ht="15.6">
      <c r="A11" s="14" t="s">
        <v>89</v>
      </c>
      <c r="B11" s="18">
        <f>-PMT(B9/12,B8*12,B7)</f>
        <v>965.60744698389522</v>
      </c>
      <c r="C11" s="16"/>
    </row>
    <row r="12" spans="1:12" ht="15.6">
      <c r="A12" s="16"/>
      <c r="B12" s="16"/>
      <c r="C12" s="16"/>
    </row>
    <row r="13" spans="1:12" ht="15.6">
      <c r="A13" s="16"/>
      <c r="B13" s="16"/>
      <c r="C13" s="16"/>
    </row>
    <row r="14" spans="1:12" ht="15.6">
      <c r="A14" s="16"/>
      <c r="B14" s="16"/>
      <c r="C14" s="16"/>
    </row>
  </sheetData>
  <mergeCells count="1">
    <mergeCell ref="F3:L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workbookViewId="0">
      <selection activeCell="A3" sqref="A3"/>
    </sheetView>
  </sheetViews>
  <sheetFormatPr defaultColWidth="9.109375" defaultRowHeight="14.4"/>
  <cols>
    <col min="1" max="1" width="17" customWidth="1"/>
    <col min="2" max="2" width="17.33203125" customWidth="1"/>
    <col min="3" max="3" width="12.5546875" customWidth="1"/>
    <col min="4" max="4" width="12.109375" customWidth="1"/>
    <col min="5" max="5" width="17" customWidth="1"/>
    <col min="6" max="6" width="9.109375" customWidth="1"/>
    <col min="12" max="12" width="23.44140625" customWidth="1"/>
  </cols>
  <sheetData>
    <row r="1" spans="1:16">
      <c r="A1" s="1" t="s">
        <v>0</v>
      </c>
    </row>
    <row r="3" spans="1:16" ht="18">
      <c r="A3" s="7" t="s">
        <v>124</v>
      </c>
    </row>
    <row r="4" spans="1:16">
      <c r="L4" s="50" t="s">
        <v>120</v>
      </c>
      <c r="M4" s="47"/>
      <c r="N4" s="47"/>
      <c r="O4" s="47"/>
      <c r="P4" s="47"/>
    </row>
    <row r="5" spans="1:16">
      <c r="L5" s="47"/>
      <c r="M5" s="47"/>
      <c r="N5" s="47"/>
      <c r="O5" s="47"/>
      <c r="P5" s="47"/>
    </row>
    <row r="6" spans="1:16">
      <c r="A6" s="8" t="s">
        <v>112</v>
      </c>
      <c r="B6" s="8" t="s">
        <v>115</v>
      </c>
      <c r="C6" s="8" t="s">
        <v>116</v>
      </c>
      <c r="L6" s="47"/>
      <c r="M6" s="47"/>
      <c r="N6" s="47"/>
      <c r="O6" s="47"/>
      <c r="P6" s="47"/>
    </row>
    <row r="7" spans="1:16">
      <c r="A7" s="52" t="s">
        <v>113</v>
      </c>
      <c r="B7" s="9">
        <v>10</v>
      </c>
      <c r="C7" s="9">
        <v>6</v>
      </c>
      <c r="L7" s="47"/>
      <c r="M7" s="47"/>
      <c r="N7" s="47"/>
      <c r="O7" s="47"/>
      <c r="P7" s="47"/>
    </row>
    <row r="8" spans="1:16">
      <c r="A8" s="52" t="s">
        <v>114</v>
      </c>
      <c r="B8" s="9">
        <v>6</v>
      </c>
      <c r="C8" s="9">
        <v>8</v>
      </c>
      <c r="L8" s="47"/>
      <c r="M8" s="47"/>
      <c r="N8" s="47"/>
      <c r="O8" s="47"/>
      <c r="P8" s="47"/>
    </row>
    <row r="9" spans="1:16">
      <c r="L9" s="47"/>
      <c r="M9" s="47"/>
      <c r="N9" s="47"/>
      <c r="O9" s="47"/>
      <c r="P9" s="47"/>
    </row>
    <row r="10" spans="1:16">
      <c r="B10" s="51" t="s">
        <v>115</v>
      </c>
      <c r="C10" s="51" t="s">
        <v>119</v>
      </c>
      <c r="D10" s="51" t="s">
        <v>121</v>
      </c>
      <c r="E10" s="51" t="s">
        <v>123</v>
      </c>
      <c r="L10" s="47"/>
      <c r="M10" s="47"/>
      <c r="N10" s="47"/>
      <c r="O10" s="47"/>
      <c r="P10" s="47"/>
    </row>
    <row r="11" spans="1:16">
      <c r="A11" s="51" t="s">
        <v>117</v>
      </c>
      <c r="L11" s="47"/>
      <c r="M11" s="47"/>
      <c r="N11" s="47"/>
      <c r="O11" s="47"/>
      <c r="P11" s="47"/>
    </row>
    <row r="12" spans="1:16">
      <c r="A12" s="51" t="s">
        <v>118</v>
      </c>
      <c r="B12">
        <v>25</v>
      </c>
      <c r="C12">
        <v>35</v>
      </c>
      <c r="D12">
        <f>B12*B11+C12*C11</f>
        <v>0</v>
      </c>
      <c r="L12" s="47"/>
      <c r="M12" s="47"/>
      <c r="N12" s="47"/>
      <c r="O12" s="47"/>
      <c r="P12" s="47"/>
    </row>
    <row r="14" spans="1:16">
      <c r="A14" s="51" t="s">
        <v>122</v>
      </c>
    </row>
    <row r="15" spans="1:16">
      <c r="A15" s="51" t="s">
        <v>113</v>
      </c>
      <c r="B15">
        <v>10</v>
      </c>
      <c r="C15">
        <v>6</v>
      </c>
      <c r="D15">
        <f>B15*B11+C15*C11</f>
        <v>0</v>
      </c>
      <c r="E15">
        <v>150</v>
      </c>
    </row>
    <row r="16" spans="1:16">
      <c r="A16" s="51" t="s">
        <v>114</v>
      </c>
      <c r="B16">
        <v>6</v>
      </c>
      <c r="C16">
        <v>8</v>
      </c>
      <c r="D16">
        <f>B16*B11+C16*C11</f>
        <v>0</v>
      </c>
      <c r="E16">
        <v>250</v>
      </c>
    </row>
  </sheetData>
  <mergeCells count="1">
    <mergeCell ref="L4:P1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showGridLines="0" workbookViewId="0"/>
  </sheetViews>
  <sheetFormatPr defaultRowHeight="14.4" outlineLevelRow="1"/>
  <cols>
    <col min="1" max="1" width="2.33203125" customWidth="1"/>
    <col min="2" max="2" width="6.21875" customWidth="1"/>
    <col min="3" max="3" width="21.6640625" bestFit="1" customWidth="1"/>
    <col min="4" max="4" width="12.6640625" bestFit="1" customWidth="1"/>
    <col min="5" max="5" width="13.33203125" bestFit="1" customWidth="1"/>
    <col min="6" max="6" width="10.44140625" customWidth="1"/>
    <col min="7" max="7" width="5.33203125" customWidth="1"/>
  </cols>
  <sheetData>
    <row r="1" spans="1:5">
      <c r="A1" s="1" t="s">
        <v>126</v>
      </c>
    </row>
    <row r="2" spans="1:5">
      <c r="A2" s="1" t="s">
        <v>127</v>
      </c>
    </row>
    <row r="3" spans="1:5">
      <c r="A3" s="1" t="s">
        <v>155</v>
      </c>
    </row>
    <row r="4" spans="1:5">
      <c r="A4" s="1" t="s">
        <v>90</v>
      </c>
    </row>
    <row r="5" spans="1:5">
      <c r="A5" s="1" t="s">
        <v>91</v>
      </c>
    </row>
    <row r="6" spans="1:5" hidden="1" outlineLevel="1">
      <c r="A6" s="1"/>
      <c r="B6" t="s">
        <v>92</v>
      </c>
    </row>
    <row r="7" spans="1:5" hidden="1" outlineLevel="1">
      <c r="A7" s="1"/>
      <c r="B7" t="s">
        <v>156</v>
      </c>
    </row>
    <row r="8" spans="1:5" hidden="1" outlineLevel="1">
      <c r="A8" s="1"/>
      <c r="B8" t="s">
        <v>128</v>
      </c>
    </row>
    <row r="9" spans="1:5" collapsed="1">
      <c r="A9" s="1" t="s">
        <v>93</v>
      </c>
    </row>
    <row r="10" spans="1:5" hidden="1" outlineLevel="1">
      <c r="B10" t="s">
        <v>94</v>
      </c>
    </row>
    <row r="11" spans="1:5" hidden="1" outlineLevel="1">
      <c r="B11" t="s">
        <v>95</v>
      </c>
    </row>
    <row r="12" spans="1:5" hidden="1" outlineLevel="1">
      <c r="B12" t="s">
        <v>96</v>
      </c>
    </row>
    <row r="13" spans="1:5" collapsed="1"/>
    <row r="14" spans="1:5" ht="15" thickBot="1">
      <c r="A14" t="s">
        <v>129</v>
      </c>
    </row>
    <row r="15" spans="1:5" ht="15" thickBot="1">
      <c r="B15" s="53" t="s">
        <v>97</v>
      </c>
      <c r="C15" s="53" t="s">
        <v>98</v>
      </c>
      <c r="D15" s="53" t="s">
        <v>99</v>
      </c>
      <c r="E15" s="53" t="s">
        <v>100</v>
      </c>
    </row>
    <row r="16" spans="1:5" ht="15" thickBot="1">
      <c r="B16" s="3" t="s">
        <v>130</v>
      </c>
      <c r="C16" s="3" t="s">
        <v>131</v>
      </c>
      <c r="D16" s="6">
        <v>875</v>
      </c>
      <c r="E16" s="6">
        <v>875</v>
      </c>
    </row>
    <row r="19" spans="1:7" ht="15" thickBot="1">
      <c r="A19" t="s">
        <v>101</v>
      </c>
    </row>
    <row r="20" spans="1:7" ht="15" thickBot="1">
      <c r="B20" s="53" t="s">
        <v>97</v>
      </c>
      <c r="C20" s="53" t="s">
        <v>98</v>
      </c>
      <c r="D20" s="53" t="s">
        <v>99</v>
      </c>
      <c r="E20" s="53" t="s">
        <v>100</v>
      </c>
      <c r="F20" s="53" t="s">
        <v>102</v>
      </c>
    </row>
    <row r="21" spans="1:7">
      <c r="B21" s="4" t="s">
        <v>132</v>
      </c>
      <c r="C21" s="4" t="s">
        <v>133</v>
      </c>
      <c r="D21" s="5">
        <v>0</v>
      </c>
      <c r="E21" s="5">
        <v>0</v>
      </c>
      <c r="F21" s="4" t="s">
        <v>134</v>
      </c>
    </row>
    <row r="22" spans="1:7" ht="15" thickBot="1">
      <c r="B22" s="3" t="s">
        <v>103</v>
      </c>
      <c r="C22" s="3" t="s">
        <v>104</v>
      </c>
      <c r="D22" s="6">
        <v>25</v>
      </c>
      <c r="E22" s="6">
        <v>25</v>
      </c>
      <c r="F22" s="3" t="s">
        <v>134</v>
      </c>
    </row>
    <row r="25" spans="1:7" ht="15" thickBot="1">
      <c r="A25" t="s">
        <v>105</v>
      </c>
    </row>
    <row r="26" spans="1:7" ht="15" thickBot="1">
      <c r="B26" s="53" t="s">
        <v>97</v>
      </c>
      <c r="C26" s="53" t="s">
        <v>98</v>
      </c>
      <c r="D26" s="53" t="s">
        <v>106</v>
      </c>
      <c r="E26" s="53" t="s">
        <v>107</v>
      </c>
      <c r="F26" s="53" t="s">
        <v>108</v>
      </c>
      <c r="G26" s="53" t="s">
        <v>109</v>
      </c>
    </row>
    <row r="27" spans="1:7">
      <c r="B27" s="4" t="s">
        <v>135</v>
      </c>
      <c r="C27" s="4" t="s">
        <v>136</v>
      </c>
      <c r="D27" s="5">
        <v>150</v>
      </c>
      <c r="E27" s="4" t="s">
        <v>137</v>
      </c>
      <c r="F27" s="4" t="s">
        <v>110</v>
      </c>
      <c r="G27" s="4">
        <v>0</v>
      </c>
    </row>
    <row r="28" spans="1:7" ht="15" thickBot="1">
      <c r="B28" s="3" t="s">
        <v>138</v>
      </c>
      <c r="C28" s="3" t="s">
        <v>139</v>
      </c>
      <c r="D28" s="6">
        <v>200</v>
      </c>
      <c r="E28" s="3" t="s">
        <v>140</v>
      </c>
      <c r="F28" s="3" t="s">
        <v>111</v>
      </c>
      <c r="G28" s="3">
        <v>50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4.4"/>
  <cols>
    <col min="1" max="1" width="2.33203125" customWidth="1"/>
    <col min="2" max="2" width="6.21875" bestFit="1" customWidth="1"/>
    <col min="3" max="3" width="21.6640625" bestFit="1" customWidth="1"/>
    <col min="4" max="4" width="5.77734375" customWidth="1"/>
    <col min="5" max="5" width="12.6640625" bestFit="1" customWidth="1"/>
  </cols>
  <sheetData>
    <row r="1" spans="1:5">
      <c r="A1" s="1" t="s">
        <v>141</v>
      </c>
    </row>
    <row r="2" spans="1:5">
      <c r="A2" s="1" t="s">
        <v>127</v>
      </c>
    </row>
    <row r="3" spans="1:5">
      <c r="A3" s="1" t="s">
        <v>155</v>
      </c>
    </row>
    <row r="6" spans="1:5" ht="15" thickBot="1">
      <c r="A6" t="s">
        <v>101</v>
      </c>
    </row>
    <row r="7" spans="1:5">
      <c r="B7" s="54"/>
      <c r="C7" s="54"/>
      <c r="D7" s="54" t="s">
        <v>142</v>
      </c>
      <c r="E7" s="54" t="s">
        <v>144</v>
      </c>
    </row>
    <row r="8" spans="1:5" ht="15" thickBot="1">
      <c r="B8" s="55" t="s">
        <v>97</v>
      </c>
      <c r="C8" s="55" t="s">
        <v>98</v>
      </c>
      <c r="D8" s="55" t="s">
        <v>143</v>
      </c>
      <c r="E8" s="55" t="s">
        <v>145</v>
      </c>
    </row>
    <row r="9" spans="1:5">
      <c r="B9" s="4" t="s">
        <v>132</v>
      </c>
      <c r="C9" s="4" t="s">
        <v>133</v>
      </c>
      <c r="D9" s="4">
        <v>0</v>
      </c>
      <c r="E9" s="4">
        <v>-33.333336235955358</v>
      </c>
    </row>
    <row r="10" spans="1:5" ht="15" thickBot="1">
      <c r="B10" s="3" t="s">
        <v>103</v>
      </c>
      <c r="C10" s="3" t="s">
        <v>104</v>
      </c>
      <c r="D10" s="3">
        <v>25</v>
      </c>
      <c r="E10" s="3">
        <v>0</v>
      </c>
    </row>
    <row r="12" spans="1:5" ht="15" thickBot="1">
      <c r="A12" t="s">
        <v>105</v>
      </c>
    </row>
    <row r="13" spans="1:5">
      <c r="B13" s="54"/>
      <c r="C13" s="54"/>
      <c r="D13" s="54" t="s">
        <v>142</v>
      </c>
      <c r="E13" s="54" t="s">
        <v>146</v>
      </c>
    </row>
    <row r="14" spans="1:5" ht="15" thickBot="1">
      <c r="B14" s="55" t="s">
        <v>97</v>
      </c>
      <c r="C14" s="55" t="s">
        <v>98</v>
      </c>
      <c r="D14" s="55" t="s">
        <v>143</v>
      </c>
      <c r="E14" s="55" t="s">
        <v>147</v>
      </c>
    </row>
    <row r="15" spans="1:5">
      <c r="B15" s="4" t="s">
        <v>135</v>
      </c>
      <c r="C15" s="4" t="s">
        <v>136</v>
      </c>
      <c r="D15" s="4">
        <v>150</v>
      </c>
      <c r="E15" s="4">
        <v>5.833333333333333</v>
      </c>
    </row>
    <row r="16" spans="1:5" ht="15" thickBot="1">
      <c r="B16" s="3" t="s">
        <v>138</v>
      </c>
      <c r="C16" s="3" t="s">
        <v>139</v>
      </c>
      <c r="D16" s="3">
        <v>200</v>
      </c>
      <c r="E16" s="3">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4.4"/>
  <cols>
    <col min="1" max="1" width="2.33203125" customWidth="1"/>
    <col min="2" max="2" width="6.21875" bestFit="1" customWidth="1"/>
    <col min="3" max="3" width="21.6640625" bestFit="1" customWidth="1"/>
    <col min="4" max="4" width="5.77734375" customWidth="1"/>
    <col min="5" max="5" width="2.33203125" customWidth="1"/>
    <col min="6" max="6" width="6.109375" customWidth="1"/>
    <col min="7" max="7" width="9" bestFit="1" customWidth="1"/>
    <col min="8" max="8" width="2.33203125" customWidth="1"/>
    <col min="9" max="9" width="6.21875" customWidth="1"/>
    <col min="10" max="10" width="9" bestFit="1" customWidth="1"/>
  </cols>
  <sheetData>
    <row r="1" spans="1:10">
      <c r="A1" s="1" t="s">
        <v>148</v>
      </c>
    </row>
    <row r="2" spans="1:10">
      <c r="A2" s="1" t="s">
        <v>127</v>
      </c>
    </row>
    <row r="3" spans="1:10">
      <c r="A3" s="1" t="s">
        <v>157</v>
      </c>
    </row>
    <row r="5" spans="1:10" ht="15" thickBot="1"/>
    <row r="6" spans="1:10">
      <c r="B6" s="54"/>
      <c r="C6" s="54" t="s">
        <v>149</v>
      </c>
      <c r="D6" s="54"/>
    </row>
    <row r="7" spans="1:10" ht="15" thickBot="1">
      <c r="B7" s="55" t="s">
        <v>97</v>
      </c>
      <c r="C7" s="55" t="s">
        <v>98</v>
      </c>
      <c r="D7" s="55" t="s">
        <v>143</v>
      </c>
    </row>
    <row r="8" spans="1:10" ht="15" thickBot="1">
      <c r="B8" s="3" t="s">
        <v>130</v>
      </c>
      <c r="C8" s="3" t="s">
        <v>131</v>
      </c>
      <c r="D8" s="6">
        <v>875</v>
      </c>
    </row>
    <row r="10" spans="1:10" ht="15" thickBot="1"/>
    <row r="11" spans="1:10">
      <c r="B11" s="54"/>
      <c r="C11" s="54" t="s">
        <v>150</v>
      </c>
      <c r="D11" s="54"/>
      <c r="F11" s="54" t="s">
        <v>151</v>
      </c>
      <c r="G11" s="54" t="s">
        <v>149</v>
      </c>
      <c r="I11" s="54" t="s">
        <v>154</v>
      </c>
      <c r="J11" s="54" t="s">
        <v>149</v>
      </c>
    </row>
    <row r="12" spans="1:10" ht="15" thickBot="1">
      <c r="B12" s="55" t="s">
        <v>97</v>
      </c>
      <c r="C12" s="55" t="s">
        <v>98</v>
      </c>
      <c r="D12" s="55" t="s">
        <v>143</v>
      </c>
      <c r="F12" s="55" t="s">
        <v>152</v>
      </c>
      <c r="G12" s="55" t="s">
        <v>153</v>
      </c>
      <c r="I12" s="55" t="s">
        <v>152</v>
      </c>
      <c r="J12" s="55" t="s">
        <v>153</v>
      </c>
    </row>
    <row r="13" spans="1:10">
      <c r="B13" s="4" t="s">
        <v>132</v>
      </c>
      <c r="C13" s="4" t="s">
        <v>133</v>
      </c>
      <c r="D13" s="5">
        <v>0</v>
      </c>
      <c r="F13" s="5">
        <v>0</v>
      </c>
      <c r="G13" s="5">
        <v>875</v>
      </c>
      <c r="I13" s="5">
        <v>0</v>
      </c>
      <c r="J13" s="5">
        <v>875</v>
      </c>
    </row>
    <row r="14" spans="1:10" ht="15" thickBot="1">
      <c r="B14" s="3" t="s">
        <v>103</v>
      </c>
      <c r="C14" s="3" t="s">
        <v>104</v>
      </c>
      <c r="D14" s="6">
        <v>25</v>
      </c>
      <c r="F14" s="6">
        <v>0</v>
      </c>
      <c r="G14" s="6">
        <v>0</v>
      </c>
      <c r="I14" s="6">
        <v>24.999999999999996</v>
      </c>
      <c r="J14" s="6">
        <v>874.99999999999989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workbookViewId="0">
      <selection activeCell="D12" sqref="D12"/>
    </sheetView>
  </sheetViews>
  <sheetFormatPr defaultColWidth="9" defaultRowHeight="14.4"/>
  <cols>
    <col min="1" max="1" width="20.21875" customWidth="1"/>
    <col min="2" max="2" width="17.33203125" customWidth="1"/>
    <col min="3" max="3" width="12.5546875" customWidth="1"/>
    <col min="4" max="4" width="12.109375" customWidth="1"/>
    <col min="5" max="5" width="17.6640625" customWidth="1"/>
    <col min="6" max="6" width="9.109375" customWidth="1"/>
    <col min="12" max="12" width="10.44140625" customWidth="1"/>
  </cols>
  <sheetData>
    <row r="1" spans="1:16">
      <c r="A1" s="1" t="s">
        <v>0</v>
      </c>
    </row>
    <row r="3" spans="1:16" ht="18">
      <c r="A3" s="7" t="s">
        <v>124</v>
      </c>
    </row>
    <row r="4" spans="1:16" ht="15" customHeight="1">
      <c r="L4" s="49" t="s">
        <v>125</v>
      </c>
      <c r="M4" s="49"/>
      <c r="N4" s="49"/>
      <c r="O4" s="49"/>
      <c r="P4" s="49"/>
    </row>
    <row r="5" spans="1:16">
      <c r="L5" s="11"/>
      <c r="M5" s="11"/>
      <c r="N5" s="11"/>
      <c r="O5" s="11"/>
      <c r="P5" s="11"/>
    </row>
    <row r="6" spans="1:16">
      <c r="A6" s="8" t="s">
        <v>112</v>
      </c>
      <c r="B6" s="8" t="s">
        <v>115</v>
      </c>
      <c r="C6" s="8" t="s">
        <v>116</v>
      </c>
      <c r="L6" s="2"/>
      <c r="M6" s="2"/>
      <c r="N6" s="2"/>
      <c r="O6" s="2"/>
      <c r="P6" s="2"/>
    </row>
    <row r="7" spans="1:16">
      <c r="A7" s="52" t="s">
        <v>113</v>
      </c>
      <c r="B7" s="9">
        <v>10</v>
      </c>
      <c r="C7" s="9">
        <v>6</v>
      </c>
      <c r="L7" s="2"/>
      <c r="M7" s="2"/>
      <c r="N7" s="2"/>
      <c r="O7" s="2"/>
      <c r="P7" s="2"/>
    </row>
    <row r="8" spans="1:16">
      <c r="A8" s="52" t="s">
        <v>114</v>
      </c>
      <c r="B8" s="9">
        <v>6</v>
      </c>
      <c r="C8" s="9">
        <v>8</v>
      </c>
      <c r="L8" s="2"/>
      <c r="M8" s="2"/>
      <c r="N8" s="2"/>
      <c r="O8" s="2"/>
      <c r="P8" s="2"/>
    </row>
    <row r="9" spans="1:16">
      <c r="L9" s="2"/>
      <c r="M9" s="2"/>
      <c r="N9" s="2"/>
      <c r="O9" s="2"/>
      <c r="P9" s="2"/>
    </row>
    <row r="10" spans="1:16">
      <c r="B10" s="51" t="s">
        <v>115</v>
      </c>
      <c r="C10" s="51" t="s">
        <v>119</v>
      </c>
      <c r="D10" s="51" t="s">
        <v>121</v>
      </c>
      <c r="E10" s="51" t="s">
        <v>123</v>
      </c>
      <c r="L10" s="2"/>
      <c r="M10" s="2"/>
      <c r="N10" s="2"/>
      <c r="O10" s="2"/>
      <c r="P10" s="2"/>
    </row>
    <row r="11" spans="1:16">
      <c r="A11" s="51" t="s">
        <v>117</v>
      </c>
      <c r="B11">
        <v>0</v>
      </c>
      <c r="C11">
        <v>25</v>
      </c>
      <c r="L11" s="2"/>
      <c r="M11" s="2"/>
      <c r="N11" s="2"/>
      <c r="O11" s="2"/>
      <c r="P11" s="2"/>
    </row>
    <row r="12" spans="1:16">
      <c r="A12" s="51" t="s">
        <v>118</v>
      </c>
      <c r="B12">
        <v>25</v>
      </c>
      <c r="C12">
        <v>35</v>
      </c>
      <c r="D12" s="1">
        <f>B12*B11+C12*C11</f>
        <v>875</v>
      </c>
      <c r="L12" s="2"/>
      <c r="M12" s="2"/>
      <c r="N12" s="2"/>
      <c r="O12" s="2"/>
      <c r="P12" s="2"/>
    </row>
    <row r="14" spans="1:16">
      <c r="A14" s="51" t="s">
        <v>122</v>
      </c>
    </row>
    <row r="15" spans="1:16">
      <c r="A15" s="51" t="s">
        <v>113</v>
      </c>
      <c r="B15">
        <v>10</v>
      </c>
      <c r="C15">
        <v>6</v>
      </c>
      <c r="D15">
        <f>B15*B11+C15*C11</f>
        <v>150</v>
      </c>
      <c r="E15">
        <v>150</v>
      </c>
    </row>
    <row r="16" spans="1:16">
      <c r="A16" s="51" t="s">
        <v>114</v>
      </c>
      <c r="B16">
        <v>6</v>
      </c>
      <c r="C16">
        <v>8</v>
      </c>
      <c r="D16">
        <f>B16*B11+C16*C11</f>
        <v>200</v>
      </c>
      <c r="E16">
        <v>250</v>
      </c>
    </row>
    <row r="18" spans="2:2">
      <c r="B18" s="1"/>
    </row>
    <row r="19" spans="2:2">
      <c r="B19" s="1"/>
    </row>
    <row r="20" spans="2:2">
      <c r="B20" s="1"/>
    </row>
    <row r="21" spans="2:2">
      <c r="B21" s="1"/>
    </row>
  </sheetData>
  <mergeCells count="1">
    <mergeCell ref="L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6</vt:i4>
      </vt:variant>
    </vt:vector>
  </HeadingPairs>
  <TitlesOfParts>
    <vt:vector size="21" baseType="lpstr">
      <vt:lpstr>Data sheet</vt:lpstr>
      <vt:lpstr>5 functions</vt:lpstr>
      <vt:lpstr>Chart of Tree Stock</vt:lpstr>
      <vt:lpstr>Autofilter</vt:lpstr>
      <vt:lpstr>Sort &amp; conditional formatting</vt:lpstr>
      <vt:lpstr>Subtotals</vt:lpstr>
      <vt:lpstr>IF Function</vt:lpstr>
      <vt:lpstr>Pivot Table </vt:lpstr>
      <vt:lpstr>Thao-Pivot Chart</vt:lpstr>
      <vt:lpstr>Goal Seek</vt:lpstr>
      <vt:lpstr>Data sheet for Solver</vt:lpstr>
      <vt:lpstr>Answer Report 1</vt:lpstr>
      <vt:lpstr>Sensitivity Report 1</vt:lpstr>
      <vt:lpstr>Limits Report 1</vt:lpstr>
      <vt:lpstr>Solver</vt:lpstr>
      <vt:lpstr>Mon__Tue</vt:lpstr>
      <vt:lpstr>Sat__Sun</vt:lpstr>
      <vt:lpstr>Sun__Mon</vt:lpstr>
      <vt:lpstr>Thu__Fri</vt:lpstr>
      <vt:lpstr>Tue__Wed</vt:lpstr>
      <vt:lpstr>Wed__Thu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Thao Excel Project</dc:title>
  <dc:creator>Minhthao Chau</dc:creator>
  <cp:lastModifiedBy>Admin</cp:lastModifiedBy>
  <dcterms:created xsi:type="dcterms:W3CDTF">2015-09-18T06:19:00Z</dcterms:created>
  <dcterms:modified xsi:type="dcterms:W3CDTF">2020-03-03T04:03:50Z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1033-11.2.0.9150</vt:lpwstr>
  </property>
</Properties>
</file>